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24" yWindow="-60" windowWidth="9972" windowHeight="853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Položky!$A$1:$G$154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4519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53" i="3"/>
  <c r="BD153"/>
  <c r="BC153"/>
  <c r="BA153"/>
  <c r="G153"/>
  <c r="BB153" s="1"/>
  <c r="BE152"/>
  <c r="BD152"/>
  <c r="BC152"/>
  <c r="BA152"/>
  <c r="G152"/>
  <c r="BB152" s="1"/>
  <c r="BE151"/>
  <c r="BD151"/>
  <c r="BC151"/>
  <c r="BA151"/>
  <c r="G151"/>
  <c r="BB151" s="1"/>
  <c r="BE150"/>
  <c r="BD150"/>
  <c r="BC150"/>
  <c r="BA150"/>
  <c r="G150"/>
  <c r="BB150" s="1"/>
  <c r="BB154" s="1"/>
  <c r="F11" i="2" s="1"/>
  <c r="B11"/>
  <c r="A11"/>
  <c r="BE154" i="3"/>
  <c r="I11" i="2" s="1"/>
  <c r="BD154" i="3"/>
  <c r="H11" i="2" s="1"/>
  <c r="BC154" i="3"/>
  <c r="G11" i="2" s="1"/>
  <c r="BA154" i="3"/>
  <c r="E11" i="2" s="1"/>
  <c r="G154" i="3"/>
  <c r="C154"/>
  <c r="BE147"/>
  <c r="BD147"/>
  <c r="BC147"/>
  <c r="BA147"/>
  <c r="G147"/>
  <c r="BB147" s="1"/>
  <c r="BE145"/>
  <c r="BD145"/>
  <c r="BC145"/>
  <c r="BA145"/>
  <c r="G145"/>
  <c r="BB145" s="1"/>
  <c r="BE143"/>
  <c r="BD143"/>
  <c r="BC143"/>
  <c r="BA143"/>
  <c r="G143"/>
  <c r="BB143" s="1"/>
  <c r="BE141"/>
  <c r="BD141"/>
  <c r="BC141"/>
  <c r="BA141"/>
  <c r="G141"/>
  <c r="BB141" s="1"/>
  <c r="BE139"/>
  <c r="BD139"/>
  <c r="BC139"/>
  <c r="BA139"/>
  <c r="G139"/>
  <c r="BB139" s="1"/>
  <c r="BE137"/>
  <c r="BD137"/>
  <c r="BC137"/>
  <c r="BA137"/>
  <c r="G137"/>
  <c r="BB137" s="1"/>
  <c r="BE135"/>
  <c r="BD135"/>
  <c r="BC135"/>
  <c r="BA135"/>
  <c r="G135"/>
  <c r="BB135" s="1"/>
  <c r="BE133"/>
  <c r="BD133"/>
  <c r="BC133"/>
  <c r="BA133"/>
  <c r="G133"/>
  <c r="BB133" s="1"/>
  <c r="BE131"/>
  <c r="BD131"/>
  <c r="BC131"/>
  <c r="BA131"/>
  <c r="G131"/>
  <c r="BB131" s="1"/>
  <c r="BE129"/>
  <c r="BD129"/>
  <c r="BC129"/>
  <c r="BA129"/>
  <c r="G129"/>
  <c r="BB129" s="1"/>
  <c r="BE128"/>
  <c r="BD128"/>
  <c r="BC128"/>
  <c r="BA128"/>
  <c r="G128"/>
  <c r="BB128" s="1"/>
  <c r="BE127"/>
  <c r="BD127"/>
  <c r="BC127"/>
  <c r="BA127"/>
  <c r="G127"/>
  <c r="BB127" s="1"/>
  <c r="BE126"/>
  <c r="BD126"/>
  <c r="BC126"/>
  <c r="BA126"/>
  <c r="G126"/>
  <c r="BB126" s="1"/>
  <c r="BE124"/>
  <c r="BD124"/>
  <c r="BC124"/>
  <c r="BA124"/>
  <c r="G124"/>
  <c r="BB124" s="1"/>
  <c r="BE123"/>
  <c r="BD123"/>
  <c r="BC123"/>
  <c r="BA123"/>
  <c r="G123"/>
  <c r="BB123" s="1"/>
  <c r="BE122"/>
  <c r="BD122"/>
  <c r="BC122"/>
  <c r="BA122"/>
  <c r="G122"/>
  <c r="BB122" s="1"/>
  <c r="BE121"/>
  <c r="BD121"/>
  <c r="BC121"/>
  <c r="BA121"/>
  <c r="G121"/>
  <c r="BB121" s="1"/>
  <c r="BE119"/>
  <c r="BD119"/>
  <c r="BC119"/>
  <c r="BA119"/>
  <c r="G119"/>
  <c r="BB119" s="1"/>
  <c r="BE117"/>
  <c r="BD117"/>
  <c r="BC117"/>
  <c r="BA117"/>
  <c r="G117"/>
  <c r="BB117" s="1"/>
  <c r="BE116"/>
  <c r="BD116"/>
  <c r="BC116"/>
  <c r="BA116"/>
  <c r="G116"/>
  <c r="BB116" s="1"/>
  <c r="BE115"/>
  <c r="BD115"/>
  <c r="BC115"/>
  <c r="BA115"/>
  <c r="G115"/>
  <c r="BB115" s="1"/>
  <c r="BE114"/>
  <c r="BD114"/>
  <c r="BC114"/>
  <c r="BA114"/>
  <c r="G114"/>
  <c r="BB114" s="1"/>
  <c r="BB148" s="1"/>
  <c r="F10" i="2" s="1"/>
  <c r="B10"/>
  <c r="A10"/>
  <c r="BE148" i="3"/>
  <c r="I10" i="2" s="1"/>
  <c r="BD148" i="3"/>
  <c r="H10" i="2" s="1"/>
  <c r="BC148" i="3"/>
  <c r="G10" i="2" s="1"/>
  <c r="BA148" i="3"/>
  <c r="E10" i="2" s="1"/>
  <c r="G148" i="3"/>
  <c r="C148"/>
  <c r="BE111"/>
  <c r="BD111"/>
  <c r="BC111"/>
  <c r="BA111"/>
  <c r="G111"/>
  <c r="BB111" s="1"/>
  <c r="BE110"/>
  <c r="BD110"/>
  <c r="BC110"/>
  <c r="BA110"/>
  <c r="G110"/>
  <c r="BB110" s="1"/>
  <c r="BE109"/>
  <c r="BD109"/>
  <c r="BC109"/>
  <c r="BA109"/>
  <c r="G109"/>
  <c r="BB109" s="1"/>
  <c r="BE106"/>
  <c r="BD106"/>
  <c r="BC106"/>
  <c r="BA106"/>
  <c r="G106"/>
  <c r="BB106" s="1"/>
  <c r="BE102"/>
  <c r="BD102"/>
  <c r="BC102"/>
  <c r="BA102"/>
  <c r="G102"/>
  <c r="BB102" s="1"/>
  <c r="BE97"/>
  <c r="BD97"/>
  <c r="BC97"/>
  <c r="BA97"/>
  <c r="G97"/>
  <c r="BB97" s="1"/>
  <c r="BE96"/>
  <c r="BD96"/>
  <c r="BC96"/>
  <c r="BA96"/>
  <c r="G96"/>
  <c r="BB96" s="1"/>
  <c r="BE95"/>
  <c r="BD95"/>
  <c r="BC95"/>
  <c r="BA95"/>
  <c r="G95"/>
  <c r="BB95" s="1"/>
  <c r="BE87"/>
  <c r="BD87"/>
  <c r="BC87"/>
  <c r="BA87"/>
  <c r="G87"/>
  <c r="BB87" s="1"/>
  <c r="BE85"/>
  <c r="BD85"/>
  <c r="BC85"/>
  <c r="BA85"/>
  <c r="G85"/>
  <c r="BB85" s="1"/>
  <c r="BE82"/>
  <c r="BD82"/>
  <c r="BC82"/>
  <c r="BA82"/>
  <c r="G82"/>
  <c r="BB82" s="1"/>
  <c r="BE79"/>
  <c r="BD79"/>
  <c r="BC79"/>
  <c r="BA79"/>
  <c r="G79"/>
  <c r="BB79" s="1"/>
  <c r="BE78"/>
  <c r="BD78"/>
  <c r="BC78"/>
  <c r="BA78"/>
  <c r="G78"/>
  <c r="BB78" s="1"/>
  <c r="BE73"/>
  <c r="BD73"/>
  <c r="BC73"/>
  <c r="BA73"/>
  <c r="G73"/>
  <c r="BB73" s="1"/>
  <c r="BE71"/>
  <c r="BD71"/>
  <c r="BC71"/>
  <c r="BA71"/>
  <c r="G71"/>
  <c r="BB71" s="1"/>
  <c r="BE69"/>
  <c r="BD69"/>
  <c r="BC69"/>
  <c r="BA69"/>
  <c r="G69"/>
  <c r="BB69" s="1"/>
  <c r="BE67"/>
  <c r="BD67"/>
  <c r="BC67"/>
  <c r="BA67"/>
  <c r="G67"/>
  <c r="BB67" s="1"/>
  <c r="BE66"/>
  <c r="BD66"/>
  <c r="BC66"/>
  <c r="BA66"/>
  <c r="G66"/>
  <c r="BB66" s="1"/>
  <c r="BB112" s="1"/>
  <c r="F9" i="2" s="1"/>
  <c r="B9"/>
  <c r="A9"/>
  <c r="BE112" i="3"/>
  <c r="I9" i="2" s="1"/>
  <c r="BD112" i="3"/>
  <c r="H9" i="2" s="1"/>
  <c r="BC112" i="3"/>
  <c r="G9" i="2" s="1"/>
  <c r="BA112" i="3"/>
  <c r="E9" i="2" s="1"/>
  <c r="G112" i="3"/>
  <c r="C112"/>
  <c r="BE63"/>
  <c r="BD63"/>
  <c r="BC63"/>
  <c r="BA63"/>
  <c r="G63"/>
  <c r="BB63" s="1"/>
  <c r="BE61"/>
  <c r="BD61"/>
  <c r="BC61"/>
  <c r="BA61"/>
  <c r="G61"/>
  <c r="BB61" s="1"/>
  <c r="BE60"/>
  <c r="BD60"/>
  <c r="BC60"/>
  <c r="BA60"/>
  <c r="G60"/>
  <c r="BB60" s="1"/>
  <c r="BE58"/>
  <c r="BD58"/>
  <c r="BC58"/>
  <c r="BA58"/>
  <c r="G58"/>
  <c r="BB58" s="1"/>
  <c r="BE56"/>
  <c r="BD56"/>
  <c r="BC56"/>
  <c r="BA56"/>
  <c r="G56"/>
  <c r="BB56" s="1"/>
  <c r="BE54"/>
  <c r="BD54"/>
  <c r="BC54"/>
  <c r="BA54"/>
  <c r="G54"/>
  <c r="BB54" s="1"/>
  <c r="BE52"/>
  <c r="BD52"/>
  <c r="BC52"/>
  <c r="BA52"/>
  <c r="G52"/>
  <c r="BB52" s="1"/>
  <c r="BE47"/>
  <c r="BD47"/>
  <c r="BC47"/>
  <c r="BA47"/>
  <c r="G47"/>
  <c r="BB47" s="1"/>
  <c r="BE45"/>
  <c r="BD45"/>
  <c r="BC45"/>
  <c r="BA45"/>
  <c r="G45"/>
  <c r="BB45" s="1"/>
  <c r="BE41"/>
  <c r="BD41"/>
  <c r="BC41"/>
  <c r="BA41"/>
  <c r="G41"/>
  <c r="BB41" s="1"/>
  <c r="BE38"/>
  <c r="BD38"/>
  <c r="BC38"/>
  <c r="BA38"/>
  <c r="G38"/>
  <c r="BB38" s="1"/>
  <c r="BE35"/>
  <c r="BD35"/>
  <c r="BC35"/>
  <c r="BA35"/>
  <c r="G35"/>
  <c r="BB35" s="1"/>
  <c r="BE29"/>
  <c r="BD29"/>
  <c r="BC29"/>
  <c r="BA29"/>
  <c r="G29"/>
  <c r="BB29" s="1"/>
  <c r="BE28"/>
  <c r="BD28"/>
  <c r="BC28"/>
  <c r="BA28"/>
  <c r="G28"/>
  <c r="BB28" s="1"/>
  <c r="BE27"/>
  <c r="BD27"/>
  <c r="BC27"/>
  <c r="BA27"/>
  <c r="G27"/>
  <c r="BB27" s="1"/>
  <c r="BB64" s="1"/>
  <c r="F8" i="2" s="1"/>
  <c r="B8"/>
  <c r="A8"/>
  <c r="BE64" i="3"/>
  <c r="I8" i="2" s="1"/>
  <c r="BD64" i="3"/>
  <c r="H8" i="2" s="1"/>
  <c r="BC64" i="3"/>
  <c r="G8" i="2" s="1"/>
  <c r="BA64" i="3"/>
  <c r="E8" i="2" s="1"/>
  <c r="G64" i="3"/>
  <c r="C64"/>
  <c r="BE23"/>
  <c r="BD23"/>
  <c r="BC23"/>
  <c r="BB23"/>
  <c r="G23"/>
  <c r="BA23" s="1"/>
  <c r="BE22"/>
  <c r="BD22"/>
  <c r="BC22"/>
  <c r="BB22"/>
  <c r="G22"/>
  <c r="BA22" s="1"/>
  <c r="BE20"/>
  <c r="BD20"/>
  <c r="BC20"/>
  <c r="BB20"/>
  <c r="G20"/>
  <c r="BA20" s="1"/>
  <c r="BE19"/>
  <c r="BD19"/>
  <c r="BC19"/>
  <c r="BB19"/>
  <c r="G19"/>
  <c r="BA19" s="1"/>
  <c r="BE18"/>
  <c r="BD18"/>
  <c r="BC18"/>
  <c r="BB18"/>
  <c r="G18"/>
  <c r="BA18" s="1"/>
  <c r="BE14"/>
  <c r="BD14"/>
  <c r="BC14"/>
  <c r="BB14"/>
  <c r="G14"/>
  <c r="BA14" s="1"/>
  <c r="BE13"/>
  <c r="BD13"/>
  <c r="BC13"/>
  <c r="BB13"/>
  <c r="G13"/>
  <c r="BA13" s="1"/>
  <c r="BE11"/>
  <c r="BD11"/>
  <c r="BC11"/>
  <c r="BB11"/>
  <c r="G11"/>
  <c r="BA11" s="1"/>
  <c r="BE8"/>
  <c r="BD8"/>
  <c r="BC8"/>
  <c r="BB8"/>
  <c r="G8"/>
  <c r="BA8" s="1"/>
  <c r="BA25" s="1"/>
  <c r="E7" i="2" s="1"/>
  <c r="E12" s="1"/>
  <c r="B7"/>
  <c r="A7"/>
  <c r="BE25" i="3"/>
  <c r="I7" i="2" s="1"/>
  <c r="I12" s="1"/>
  <c r="C21" i="1" s="1"/>
  <c r="BD25" i="3"/>
  <c r="H7" i="2" s="1"/>
  <c r="H12" s="1"/>
  <c r="C17" i="1" s="1"/>
  <c r="BC25" i="3"/>
  <c r="G7" i="2" s="1"/>
  <c r="G12" s="1"/>
  <c r="C18" i="1" s="1"/>
  <c r="BB25" i="3"/>
  <c r="F7" i="2" s="1"/>
  <c r="F12" s="1"/>
  <c r="C16" i="1" s="1"/>
  <c r="G25" i="3"/>
  <c r="C25"/>
  <c r="E4"/>
  <c r="C4"/>
  <c r="F3"/>
  <c r="C3"/>
  <c r="C2" i="2"/>
  <c r="C1"/>
  <c r="C33" i="1"/>
  <c r="F33" s="1"/>
  <c r="C31"/>
  <c r="C9"/>
  <c r="G7"/>
  <c r="D2"/>
  <c r="C2"/>
  <c r="G24" i="2" l="1"/>
  <c r="I24" s="1"/>
  <c r="G23"/>
  <c r="I23" s="1"/>
  <c r="G21" i="1" s="1"/>
  <c r="G22" i="2"/>
  <c r="I22" s="1"/>
  <c r="G20" i="1" s="1"/>
  <c r="G21" i="2"/>
  <c r="I21" s="1"/>
  <c r="G19" i="1" s="1"/>
  <c r="G20" i="2"/>
  <c r="I20" s="1"/>
  <c r="G18" i="1" s="1"/>
  <c r="G19" i="2"/>
  <c r="I19" s="1"/>
  <c r="G17" i="1" s="1"/>
  <c r="G18" i="2"/>
  <c r="I18" s="1"/>
  <c r="G16" i="1" s="1"/>
  <c r="G17" i="2"/>
  <c r="I17" s="1"/>
  <c r="C15" i="1"/>
  <c r="C19" s="1"/>
  <c r="C22" s="1"/>
  <c r="H25" i="2" l="1"/>
  <c r="G23" i="1" s="1"/>
  <c r="G15"/>
  <c r="C23"/>
  <c r="F30" s="1"/>
  <c r="F31" l="1"/>
  <c r="F34" s="1"/>
  <c r="G22"/>
</calcChain>
</file>

<file path=xl/sharedStrings.xml><?xml version="1.0" encoding="utf-8"?>
<sst xmlns="http://schemas.openxmlformats.org/spreadsheetml/2006/main" count="486" uniqueCount="291">
  <si>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</si>
  <si>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</si>
  <si>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</si>
  <si>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</si>
  <si>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</si>
  <si>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</si>
  <si>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</si>
  <si>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</si>
  <si>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</si>
  <si>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</si>
  <si>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</si>
  <si>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</si>
  <si>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</si>
  <si>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</si>
  <si>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</si>
  <si>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</si>
  <si>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</si>
  <si>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</si>
  <si>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</si>
  <si>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</si>
  <si>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</si>
  <si>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</si>
  <si>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</si>
  <si>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</si>
  <si>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</si>
  <si>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</si>
  <si>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</si>
  <si>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</si>
  <si>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</si>
  <si>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</si>
  <si>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</si>
  <si>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</si>
  <si>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</si>
  <si>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</si>
  <si>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</si>
  <si>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</si>
  <si>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</si>
  <si>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</si>
  <si>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</si>
  <si>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</si>
  <si>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</si>
  <si>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</si>
  <si>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</si>
  <si>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</si>
  <si>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</si>
  <si>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</si>
  <si>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</si>
  <si>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</si>
  <si>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</si>
  <si>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</si>
  <si>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</si>
  <si>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</si>
  <si>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</si>
  <si>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</si>
  <si>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</si>
  <si>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</si>
  <si>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</si>
  <si>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</si>
  <si>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</si>
  <si>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</si>
  <si>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</si>
  <si>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</si>
  <si>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</si>
  <si>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</si>
  <si>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</si>
  <si>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</si>
  <si>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</si>
  <si>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</si>
  <si>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</si>
  <si>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</si>
  <si>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</si>
  <si>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</si>
  <si>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</si>
  <si>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</si>
  <si>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</si>
  <si>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</si>
  <si>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</si>
  <si>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</si>
  <si>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Si_202407</t>
  </si>
  <si>
    <t>SO 01</t>
  </si>
  <si>
    <t>ZTI 3</t>
  </si>
  <si>
    <t>Kavárna - zdravotechnika</t>
  </si>
  <si>
    <t>139601102R00</t>
  </si>
  <si>
    <t xml:space="preserve">Ruční výkop jam, rýh a šachet v hornině tř. 3 </t>
  </si>
  <si>
    <t>m3</t>
  </si>
  <si>
    <t>plocha vybourané podlahy:</t>
  </si>
  <si>
    <t>hl. 50cm  /měřeno CAD:6,037*0,50</t>
  </si>
  <si>
    <t>162201203R00</t>
  </si>
  <si>
    <t xml:space="preserve">Vodorovné přemíst.výkopku, kolečko hor.1-4, do 10m </t>
  </si>
  <si>
    <t>+30m po chodbě:3,0185*3</t>
  </si>
  <si>
    <t>162201210R00</t>
  </si>
  <si>
    <t xml:space="preserve">Příplatek za dalš.10 m, kolečko, výkop. z hor.1- 4 </t>
  </si>
  <si>
    <t>167101201R00</t>
  </si>
  <si>
    <t xml:space="preserve">Nakládání výkopku z hor.1 ÷ 4 - ručně </t>
  </si>
  <si>
    <t>dovoz štěrku na zásyp rýhy:3,0185</t>
  </si>
  <si>
    <t>-objem kanaliz. trubky:-0,13*0,13*(5,47+0,21+1,23)</t>
  </si>
  <si>
    <t>-0,13*0,13*(0,34+4,13+0,50)</t>
  </si>
  <si>
    <t>171101101R00</t>
  </si>
  <si>
    <t xml:space="preserve">Uložení sypaniny do násypů zhutněných na 95% PS </t>
  </si>
  <si>
    <t>174101101R00</t>
  </si>
  <si>
    <t xml:space="preserve">Zásyp jam, rýh, šachet se zhutněním </t>
  </si>
  <si>
    <t>zásyp rýhy štěrkem po kanalizaci:2,8177</t>
  </si>
  <si>
    <t>199000002R00</t>
  </si>
  <si>
    <t>Poplatek za skládku horniny 1- 4 katalog odpadů 17 0504</t>
  </si>
  <si>
    <t>583314076R</t>
  </si>
  <si>
    <t>Kamenivo těžené frakce  4/8  D Zlínský kraj</t>
  </si>
  <si>
    <t>t</t>
  </si>
  <si>
    <t>asi 1850 kg/m3:2,8177*1,85</t>
  </si>
  <si>
    <t>721</t>
  </si>
  <si>
    <t>Vnitřní kanalizace</t>
  </si>
  <si>
    <t>721170909R00</t>
  </si>
  <si>
    <t xml:space="preserve">Napojení  na stávající kanalizaci </t>
  </si>
  <si>
    <t>kus</t>
  </si>
  <si>
    <t>721176102R00</t>
  </si>
  <si>
    <t xml:space="preserve">Potrubí HT připojovací D 40 x 1,8 mm </t>
  </si>
  <si>
    <t>m</t>
  </si>
  <si>
    <t>721176103R00</t>
  </si>
  <si>
    <t xml:space="preserve">Potrubí HT připojovací D 50 x 1,8 mm </t>
  </si>
  <si>
    <t>mč. 0.22.7:0,61</t>
  </si>
  <si>
    <t>mč. 0.22.4  /v SDK:1,35</t>
  </si>
  <si>
    <t>mč. 0.22.3  /ve stěně:0,52</t>
  </si>
  <si>
    <t>mč. 0.22.2  /ve stěně:1,43+0,44+0,10</t>
  </si>
  <si>
    <t>mč. 0.22.5  /ve stěně:1,19</t>
  </si>
  <si>
    <t>721176104R00</t>
  </si>
  <si>
    <t xml:space="preserve">Potrubí HT připojovací D 75 x 1,9 mm </t>
  </si>
  <si>
    <t>od sprch. žlábku:</t>
  </si>
  <si>
    <t>mč. 0.22.3  /ve stěně:0,97+0,22</t>
  </si>
  <si>
    <t>721176105R00</t>
  </si>
  <si>
    <t xml:space="preserve">Potrubí HT připojovací D 110 x 2,7 mm </t>
  </si>
  <si>
    <t>mč. 0.22.9  /ve stěně:0,93</t>
  </si>
  <si>
    <t>mč. 0.22.8  /ve stěně:0,57</t>
  </si>
  <si>
    <t>721176212R00</t>
  </si>
  <si>
    <t xml:space="preserve">Potrubí KG odpadní svislé D 110 x 3,2 mm </t>
  </si>
  <si>
    <t>stupačka 16 -16.1:2,50</t>
  </si>
  <si>
    <t>stupačka 16 -16.2:2,50</t>
  </si>
  <si>
    <t>stupačka 16 -16´:2,00</t>
  </si>
  <si>
    <t>721176222R00</t>
  </si>
  <si>
    <t xml:space="preserve">Potrubí KG svodné (ležaté) v zemi D 110 x 3,2 mm </t>
  </si>
  <si>
    <t>svod 16.3-16.3´:0,52+0,16</t>
  </si>
  <si>
    <t>721176223R00</t>
  </si>
  <si>
    <t xml:space="preserve">Potrubí KG svodné (ležaté) v zemi D 125 x 3,2 mm </t>
  </si>
  <si>
    <t>měřeno CAD:</t>
  </si>
  <si>
    <t>svod 16-16.1:0,75+5,46+0,21+1,23</t>
  </si>
  <si>
    <t>svod 16-16.2:0,34+4,13+0,52</t>
  </si>
  <si>
    <t>svod 16-16:0,40</t>
  </si>
  <si>
    <t>721194104R00</t>
  </si>
  <si>
    <t xml:space="preserve">Vyvedení odpadních výpustek, D 40 x 1,8 mm </t>
  </si>
  <si>
    <t>umyvadla:3</t>
  </si>
  <si>
    <t>721194105R00</t>
  </si>
  <si>
    <t xml:space="preserve">Vyvedení odpadních výpustek D 50 x 1,8 </t>
  </si>
  <si>
    <t>pisoár:2</t>
  </si>
  <si>
    <t>721194109R00</t>
  </si>
  <si>
    <t xml:space="preserve">Vyvedení odpadních výpustek D 110 x 2,3 </t>
  </si>
  <si>
    <t>na WC:4</t>
  </si>
  <si>
    <t>721213233RX1</t>
  </si>
  <si>
    <t xml:space="preserve">Žlab odtokový KLASIK,ke zdi,děrov.rošt, dl. 700mm </t>
  </si>
  <si>
    <t>mč. 0.22.3  pol. 4/ZP:1</t>
  </si>
  <si>
    <t>900      R72</t>
  </si>
  <si>
    <t>Zednické výpomoci hsv       čl.13-2 Práce v tarifní třídě 4</t>
  </si>
  <si>
    <t>h</t>
  </si>
  <si>
    <t>721 R01</t>
  </si>
  <si>
    <t xml:space="preserve">Nerezová tlaková flexibilní hadička </t>
  </si>
  <si>
    <t>umyvadlo  3ks:3*2</t>
  </si>
  <si>
    <t>998721101R00</t>
  </si>
  <si>
    <t xml:space="preserve">Přesun hmot pro vnitřní kanalizaci, výšky do 6 m </t>
  </si>
  <si>
    <t>722</t>
  </si>
  <si>
    <t>Vnitřní vodovod</t>
  </si>
  <si>
    <t>722130913R00</t>
  </si>
  <si>
    <t xml:space="preserve">Oprava-přeřezání ocelové trubky do DN 25 </t>
  </si>
  <si>
    <t>722131913R00</t>
  </si>
  <si>
    <t xml:space="preserve">Oprava-potrubí závitové,vsazení odbočky DN 25 </t>
  </si>
  <si>
    <t>soubor</t>
  </si>
  <si>
    <t>napojení na stáv potrubí v chodbě:1+1</t>
  </si>
  <si>
    <t>722172913R00</t>
  </si>
  <si>
    <t xml:space="preserve">Propojení plastového potrubí polyf. D 25 mm </t>
  </si>
  <si>
    <t>napojení ventilu v chodbě mč. 0.08E:1</t>
  </si>
  <si>
    <t>722178211R00</t>
  </si>
  <si>
    <t xml:space="preserve">Potrubí vícevrs.vod. AL/PEX, D16x2 mm </t>
  </si>
  <si>
    <t>studená voda:5,0</t>
  </si>
  <si>
    <t>722178711R00</t>
  </si>
  <si>
    <t>Potrubí vícevrstvé vodovodní, polyfuzně svařené, D 20x2,8</t>
  </si>
  <si>
    <t>studená voda:10,0+8,0</t>
  </si>
  <si>
    <t>svislé:1,70*7</t>
  </si>
  <si>
    <t>teplá voda:10,0+7,0</t>
  </si>
  <si>
    <t>svislé:1,70*4</t>
  </si>
  <si>
    <t>722182020R00</t>
  </si>
  <si>
    <t xml:space="preserve">Montáž izol.skruží na potrubí přímé do  D-80 </t>
  </si>
  <si>
    <t>722239101R00</t>
  </si>
  <si>
    <t xml:space="preserve">Montáž vodovodních armatur 2závity, G 1/2" </t>
  </si>
  <si>
    <t>WC:4</t>
  </si>
  <si>
    <t>722239102R00</t>
  </si>
  <si>
    <t xml:space="preserve">Montáž vodovodních armatur 2závity, G 3/4 </t>
  </si>
  <si>
    <t>studená:1</t>
  </si>
  <si>
    <t>teplá:1</t>
  </si>
  <si>
    <t>722239103R00</t>
  </si>
  <si>
    <t xml:space="preserve">Montáž vodovodních armatur 2závity, G 1 </t>
  </si>
  <si>
    <t>uzavření od hlav. přívodu:2</t>
  </si>
  <si>
    <t>722290226R00</t>
  </si>
  <si>
    <t xml:space="preserve">Zkouška tlaku potrubí závitového DN 50 </t>
  </si>
  <si>
    <t>DN 15:</t>
  </si>
  <si>
    <t>DN 20:</t>
  </si>
  <si>
    <t>722290234R00</t>
  </si>
  <si>
    <t xml:space="preserve">Proplach a dezinfekce vodovod.potrubí do DN 80 </t>
  </si>
  <si>
    <t>283771473.R</t>
  </si>
  <si>
    <t>Izolace potrubí PE 20 x 13 mm šedá</t>
  </si>
  <si>
    <t>prořez 10%:34,90*0,10</t>
  </si>
  <si>
    <t>283773063.R</t>
  </si>
  <si>
    <t>Izolace potrubí Tubolit DG 42 x 25 mm šedá</t>
  </si>
  <si>
    <t>prořez 10%:23,8*0,10</t>
  </si>
  <si>
    <t>55111286R</t>
  </si>
  <si>
    <t>Ventil přímý průchozí s odvodněním DN 15</t>
  </si>
  <si>
    <t>55111288R</t>
  </si>
  <si>
    <t>Ventil přímý průchozí s odvodněním DN 20</t>
  </si>
  <si>
    <t>55111290R</t>
  </si>
  <si>
    <t>Ventil přímý průchozí s odvodněním DN 25 K 125T</t>
  </si>
  <si>
    <t>998722101R00</t>
  </si>
  <si>
    <t xml:space="preserve">Přesun hmot pro vnitřní vodovod, výšky do 6 m </t>
  </si>
  <si>
    <t>725</t>
  </si>
  <si>
    <t>Zařizovací předměty</t>
  </si>
  <si>
    <t>725014131RT1</t>
  </si>
  <si>
    <t>725017122R00</t>
  </si>
  <si>
    <t>725017351R00</t>
  </si>
  <si>
    <t>725122231R00</t>
  </si>
  <si>
    <t>pol. 5/ZP:2</t>
  </si>
  <si>
    <t>725814106R00</t>
  </si>
  <si>
    <t>přívody k umyvadlu:3*2</t>
  </si>
  <si>
    <t>725823121RT1</t>
  </si>
  <si>
    <t>Baterie umyvadlová stoján. ruční, vč. otvír.odpadu standardní</t>
  </si>
  <si>
    <t>725845111RT1</t>
  </si>
  <si>
    <t>Baterie sprchová nástěnná ruční, bez příslušenství standardní</t>
  </si>
  <si>
    <t>725849302R00</t>
  </si>
  <si>
    <t xml:space="preserve">Montáž držáku sprchy </t>
  </si>
  <si>
    <t>725860251R00</t>
  </si>
  <si>
    <t>umyvadlo:3</t>
  </si>
  <si>
    <t>725869101R00</t>
  </si>
  <si>
    <t xml:space="preserve">Montáž uzávěrek zápach.umyvadlových D 32 (40) </t>
  </si>
  <si>
    <t>725 R01</t>
  </si>
  <si>
    <t xml:space="preserve">Montáž vybavení dle výpisu </t>
  </si>
  <si>
    <t>kompl</t>
  </si>
  <si>
    <t>725 R02</t>
  </si>
  <si>
    <t xml:space="preserve">Zásobník na papírové ručníky nerez </t>
  </si>
  <si>
    <t>pol. 1/ZP,2/ZP:3</t>
  </si>
  <si>
    <t>725 R03</t>
  </si>
  <si>
    <t xml:space="preserve">Automatický elektrický vysoušeč </t>
  </si>
  <si>
    <t>pol. 1/ZP:2</t>
  </si>
  <si>
    <t>725 R04</t>
  </si>
  <si>
    <t>Dávkovač mýdla nerez bezdotykový</t>
  </si>
  <si>
    <t>725 R05</t>
  </si>
  <si>
    <t>Sprcha hlavová a ruční teleskopický sloup, chrom</t>
  </si>
  <si>
    <t>pol. 4/ZP:1</t>
  </si>
  <si>
    <t>725 R06</t>
  </si>
  <si>
    <t xml:space="preserve">Sedátko s pomalým zavíráním </t>
  </si>
  <si>
    <t>pol. 3/ZP:4</t>
  </si>
  <si>
    <t>725 R07</t>
  </si>
  <si>
    <t>Zrcadlo bezrámové nástěnné LED osvětlení</t>
  </si>
  <si>
    <t>725 R08</t>
  </si>
  <si>
    <t>Držák toaletního papíru nerez s krytem</t>
  </si>
  <si>
    <t>725 R09</t>
  </si>
  <si>
    <t>Zápachová uzávěrka pochromovaná 5/4´´</t>
  </si>
  <si>
    <t>pol. 1/ZP, 2/ZP:3</t>
  </si>
  <si>
    <t>725 R10</t>
  </si>
  <si>
    <t>Neuzavíratelná výpusť 5/4´´ chrom</t>
  </si>
  <si>
    <t>998725101R00</t>
  </si>
  <si>
    <t xml:space="preserve">Přesun hmot pro zařizovací předměty, výšky do 6 m </t>
  </si>
  <si>
    <t>726</t>
  </si>
  <si>
    <t>Instalační prefabrikáty</t>
  </si>
  <si>
    <t>725139102R00</t>
  </si>
  <si>
    <t>726211323R00</t>
  </si>
  <si>
    <t>28696753.R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</si>
  <si>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</si>
  <si>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</si>
  <si>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</si>
  <si>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</si>
  <si>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</si>
  <si>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</si>
  <si>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</si>
  <si>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</si>
  <si>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Kavárna TELČ, rekonstrukce</t>
  </si>
  <si>
    <t>Masarykova univerzita, Žerotínovo náměstí 617/9, 601 77 Brno</t>
  </si>
  <si>
    <t>projektový</t>
  </si>
  <si>
    <t>výběrové řízení</t>
  </si>
  <si>
    <t>AtelierSlavicon s.r.o.,Trávníky 1562/6, 613 00 Brno</t>
  </si>
  <si>
    <t>Klozet závěsný + sedátko, bílý včetně sedátka v bílé barvě</t>
  </si>
  <si>
    <t xml:space="preserve">Umyvadlo na šrouby 55 x 42 cm, bílé </t>
  </si>
  <si>
    <t>Pisoár nerez s radarovým splachovačem</t>
  </si>
  <si>
    <t xml:space="preserve">Ventil rohový s filtrem DN 15 x DN 15 </t>
  </si>
  <si>
    <t xml:space="preserve">Sifon umyvadlový chromovaný </t>
  </si>
  <si>
    <t xml:space="preserve">Montáž kombifix pisoáru </t>
  </si>
  <si>
    <t xml:space="preserve">Modul-WC duofix, nastavitelný, h 112 cm </t>
  </si>
  <si>
    <t>Modul-pisoár duofix Universal do sádrokartonu</t>
  </si>
  <si>
    <t xml:space="preserve">Umývátko na šrouby keramické 400 x 310 mm, bílé 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</si>
</sst>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6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5" fillId="5" borderId="16" xfId="0" applyNumberFormat="1" applyFont="1" applyFill="1" applyBorder="1" applyAlignment="1">
      <alignment horizontal="left"/>
    </xf>
    <xf numFmtId="4" fontId="17" fillId="6" borderId="59" xfId="1" applyNumberFormat="1" applyFont="1" applyFill="1" applyBorder="1" applyAlignment="1">
      <alignment horizontal="right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5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4" borderId="15" xfId="0" applyNumberFormat="1" applyFont="1" applyFill="1" applyBorder="1" applyAlignment="1">
      <alignment horizontal="right" indent="2"/>
    </xf>
    <xf numFmtId="166" fontId="3" fillId="4" borderId="16" xfId="0" applyNumberFormat="1" applyFont="1" applyFill="1" applyBorder="1" applyAlignment="1">
      <alignment horizontal="right" indent="2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25" fillId="2" borderId="41" xfId="0" applyNumberFormat="1" applyFont="1" applyFill="1" applyBorder="1" applyAlignment="1">
      <alignment horizontal="right" indent="2"/>
    </xf>
    <xf numFmtId="166" fontId="25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zoomScale="80" zoomScaleNormal="80" workbookViewId="0">
      <selection activeCell="C10" sqref="C10:E10"/>
    </sheetView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2.88671875" customWidth="1"/>
    <col min="6" max="6" width="16.5546875" customWidth="1"/>
    <col min="7" max="7" width="15.332031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 t="str">
        <f>Rekapitulace!H1</f>
        <v>ZTI 3</v>
      </c>
      <c r="D2" s="5" t="str">
        <f>Rekapitulace!G2</f>
        <v>Kavárna - zdravotechnika</v>
      </c>
      <c r="E2" s="4"/>
      <c r="F2" s="6" t="s">
        <v>2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" customHeight="1">
      <c r="A5" s="15" t="s">
        <v>79</v>
      </c>
      <c r="B5" s="16"/>
      <c r="C5" s="17" t="s">
        <v>8</v>
      </c>
      <c r="D5" s="18"/>
      <c r="E5" s="19"/>
      <c r="F5" s="11" t="s">
        <v>7</v>
      </c>
      <c r="G5" s="12"/>
    </row>
    <row r="6" spans="1:57" ht="12.9" customHeight="1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" customHeight="1">
      <c r="A7" s="23" t="s">
        <v>78</v>
      </c>
      <c r="B7" s="24"/>
      <c r="C7" s="25" t="s">
        <v>277</v>
      </c>
      <c r="D7" s="26"/>
      <c r="E7" s="26"/>
      <c r="F7" s="27" t="s">
        <v>11</v>
      </c>
      <c r="G7" s="21">
        <f>IF(PocetMJ=0,,ROUND((F30+F32)/PocetMJ,1))</f>
        <v>0</v>
      </c>
    </row>
    <row r="8" spans="1:57">
      <c r="A8" s="28" t="s">
        <v>12</v>
      </c>
      <c r="B8" s="11"/>
      <c r="C8" s="203" t="s">
        <v>281</v>
      </c>
      <c r="D8" s="203"/>
      <c r="E8" s="204"/>
      <c r="F8" s="29" t="s">
        <v>13</v>
      </c>
      <c r="G8" s="200" t="s">
        <v>279</v>
      </c>
      <c r="H8" s="30"/>
      <c r="I8" s="31"/>
    </row>
    <row r="9" spans="1:57">
      <c r="A9" s="28" t="s">
        <v>14</v>
      </c>
      <c r="B9" s="11"/>
      <c r="C9" s="203" t="str">
        <f>Projektant</f>
        <v>AtelierSlavicon s.r.o.,Trávníky 1562/6, 613 00 Brno</v>
      </c>
      <c r="D9" s="203"/>
      <c r="E9" s="204"/>
      <c r="F9" s="11"/>
      <c r="G9" s="32"/>
      <c r="H9" s="33"/>
    </row>
    <row r="10" spans="1:57" ht="28.2" customHeight="1">
      <c r="A10" s="28" t="s">
        <v>15</v>
      </c>
      <c r="B10" s="11"/>
      <c r="C10" s="205" t="s">
        <v>278</v>
      </c>
      <c r="D10" s="206"/>
      <c r="E10" s="207"/>
      <c r="F10" s="34"/>
      <c r="G10" s="35"/>
      <c r="H10" s="36"/>
    </row>
    <row r="11" spans="1:57" ht="13.5" customHeight="1">
      <c r="A11" s="28" t="s">
        <v>16</v>
      </c>
      <c r="B11" s="11"/>
      <c r="C11" s="203" t="s">
        <v>280</v>
      </c>
      <c r="D11" s="203"/>
      <c r="E11" s="203"/>
      <c r="F11" s="37" t="s">
        <v>17</v>
      </c>
      <c r="G11" s="38" t="s">
        <v>78</v>
      </c>
      <c r="H11" s="33"/>
      <c r="BA11" s="39"/>
      <c r="BB11" s="39"/>
      <c r="BC11" s="39"/>
      <c r="BD11" s="39"/>
      <c r="BE11" s="39"/>
    </row>
    <row r="12" spans="1:57" ht="12.75" customHeight="1">
      <c r="A12" s="40" t="s">
        <v>18</v>
      </c>
      <c r="B12" s="9"/>
      <c r="C12" s="208"/>
      <c r="D12" s="208"/>
      <c r="E12" s="208"/>
      <c r="F12" s="41" t="s">
        <v>19</v>
      </c>
      <c r="G12" s="42"/>
      <c r="H12" s="33"/>
    </row>
    <row r="13" spans="1:57" ht="28.5" customHeight="1" thickBot="1">
      <c r="A13" s="43" t="s">
        <v>20</v>
      </c>
      <c r="B13" s="44"/>
      <c r="C13" s="44"/>
      <c r="D13" s="44"/>
      <c r="E13" s="45"/>
      <c r="F13" s="45"/>
      <c r="G13" s="46"/>
      <c r="H13" s="33"/>
    </row>
    <row r="14" spans="1:57" ht="17.25" customHeight="1" thickBot="1">
      <c r="A14" s="47" t="s">
        <v>21</v>
      </c>
      <c r="B14" s="48"/>
      <c r="C14" s="49"/>
      <c r="D14" s="50" t="s">
        <v>22</v>
      </c>
      <c r="E14" s="51"/>
      <c r="F14" s="51"/>
      <c r="G14" s="49"/>
    </row>
    <row r="15" spans="1:57" ht="15.9" customHeight="1">
      <c r="A15" s="52"/>
      <c r="B15" s="53" t="s">
        <v>23</v>
      </c>
      <c r="C15" s="54">
        <f>HSV</f>
        <v>0</v>
      </c>
      <c r="D15" s="55" t="str">
        <f>Rekapitulace!A17</f>
        <v>Ztížené výrobní podmínky</v>
      </c>
      <c r="E15" s="56"/>
      <c r="F15" s="57"/>
      <c r="G15" s="54">
        <f>Rekapitulace!I17</f>
        <v>0</v>
      </c>
    </row>
    <row r="16" spans="1:57" ht="15.9" customHeight="1">
      <c r="A16" s="52" t="s">
        <v>24</v>
      </c>
      <c r="B16" s="53" t="s">
        <v>25</v>
      </c>
      <c r="C16" s="54">
        <f>PSV</f>
        <v>0</v>
      </c>
      <c r="D16" s="8" t="str">
        <f>Rekapitulace!A18</f>
        <v>Oborová přirážka</v>
      </c>
      <c r="E16" s="58"/>
      <c r="F16" s="59"/>
      <c r="G16" s="54">
        <f>Rekapitulace!I18</f>
        <v>0</v>
      </c>
    </row>
    <row r="17" spans="1:7" ht="15.9" customHeight="1">
      <c r="A17" s="52" t="s">
        <v>26</v>
      </c>
      <c r="B17" s="53" t="s">
        <v>27</v>
      </c>
      <c r="C17" s="54">
        <f>Mont</f>
        <v>0</v>
      </c>
      <c r="D17" s="8" t="str">
        <f>Rekapitulace!A19</f>
        <v>Přesun stavebních kapacit</v>
      </c>
      <c r="E17" s="58"/>
      <c r="F17" s="59"/>
      <c r="G17" s="54">
        <f>Rekapitulace!I19</f>
        <v>0</v>
      </c>
    </row>
    <row r="18" spans="1:7" ht="15.9" customHeight="1">
      <c r="A18" s="60" t="s">
        <v>28</v>
      </c>
      <c r="B18" s="61" t="s">
        <v>29</v>
      </c>
      <c r="C18" s="54">
        <f>Dodavka</f>
        <v>0</v>
      </c>
      <c r="D18" s="8" t="str">
        <f>Rekapitulace!A20</f>
        <v>Mimostaveništní doprava</v>
      </c>
      <c r="E18" s="58"/>
      <c r="F18" s="59"/>
      <c r="G18" s="54">
        <f>Rekapitulace!I20</f>
        <v>0</v>
      </c>
    </row>
    <row r="19" spans="1:7" ht="15.9" customHeight="1">
      <c r="A19" s="62" t="s">
        <v>30</v>
      </c>
      <c r="B19" s="53"/>
      <c r="C19" s="54">
        <f>SUM(C15:C18)</f>
        <v>0</v>
      </c>
      <c r="D19" s="8" t="str">
        <f>Rekapitulace!A21</f>
        <v>Zařízení staveniště</v>
      </c>
      <c r="E19" s="58"/>
      <c r="F19" s="59"/>
      <c r="G19" s="54">
        <f>Rekapitulace!I21</f>
        <v>0</v>
      </c>
    </row>
    <row r="20" spans="1:7" ht="15.9" customHeight="1">
      <c r="A20" s="62"/>
      <c r="B20" s="53"/>
      <c r="C20" s="54"/>
      <c r="D20" s="8" t="str">
        <f>Rekapitulace!A22</f>
        <v>Provoz investora</v>
      </c>
      <c r="E20" s="58"/>
      <c r="F20" s="59"/>
      <c r="G20" s="54">
        <f>Rekapitulace!I22</f>
        <v>0</v>
      </c>
    </row>
    <row r="21" spans="1:7" ht="15.9" customHeight="1">
      <c r="A21" s="62" t="s">
        <v>31</v>
      </c>
      <c r="B21" s="53"/>
      <c r="C21" s="54">
        <f>HZS</f>
        <v>0</v>
      </c>
      <c r="D21" s="8" t="str">
        <f>Rekapitulace!A23</f>
        <v>Kompletační činnost (IČD)</v>
      </c>
      <c r="E21" s="58"/>
      <c r="F21" s="59"/>
      <c r="G21" s="54">
        <f>Rekapitulace!I23</f>
        <v>0</v>
      </c>
    </row>
    <row r="22" spans="1:7" ht="15.9" customHeight="1">
      <c r="A22" s="63" t="s">
        <v>32</v>
      </c>
      <c r="B22" s="64"/>
      <c r="C22" s="54">
        <f>C19+C21</f>
        <v>0</v>
      </c>
      <c r="D22" s="8" t="s">
        <v>33</v>
      </c>
      <c r="E22" s="58"/>
      <c r="F22" s="59"/>
      <c r="G22" s="54">
        <f>G23-SUM(G15:G21)</f>
        <v>0</v>
      </c>
    </row>
    <row r="23" spans="1:7" ht="15.9" customHeight="1" thickBot="1">
      <c r="A23" s="209" t="s">
        <v>34</v>
      </c>
      <c r="B23" s="210"/>
      <c r="C23" s="65">
        <f>C22+G23</f>
        <v>0</v>
      </c>
      <c r="D23" s="66" t="s">
        <v>35</v>
      </c>
      <c r="E23" s="67"/>
      <c r="F23" s="68"/>
      <c r="G23" s="54">
        <f>VRN</f>
        <v>0</v>
      </c>
    </row>
    <row r="24" spans="1:7">
      <c r="A24" s="69" t="s">
        <v>36</v>
      </c>
      <c r="B24" s="70"/>
      <c r="C24" s="71"/>
      <c r="D24" s="70" t="s">
        <v>37</v>
      </c>
      <c r="E24" s="70"/>
      <c r="F24" s="72" t="s">
        <v>38</v>
      </c>
      <c r="G24" s="73"/>
    </row>
    <row r="25" spans="1:7">
      <c r="A25" s="63" t="s">
        <v>39</v>
      </c>
      <c r="B25" s="64"/>
      <c r="C25" s="74"/>
      <c r="D25" s="64" t="s">
        <v>39</v>
      </c>
      <c r="E25" s="75"/>
      <c r="F25" s="76" t="s">
        <v>39</v>
      </c>
      <c r="G25" s="77"/>
    </row>
    <row r="26" spans="1:7" ht="37.5" customHeight="1">
      <c r="A26" s="63" t="s">
        <v>40</v>
      </c>
      <c r="B26" s="78"/>
      <c r="C26" s="74"/>
      <c r="D26" s="64" t="s">
        <v>40</v>
      </c>
      <c r="E26" s="75"/>
      <c r="F26" s="76" t="s">
        <v>40</v>
      </c>
      <c r="G26" s="77"/>
    </row>
    <row r="27" spans="1:7">
      <c r="A27" s="63"/>
      <c r="B27" s="79"/>
      <c r="C27" s="74"/>
      <c r="D27" s="64"/>
      <c r="E27" s="75"/>
      <c r="F27" s="76"/>
      <c r="G27" s="77"/>
    </row>
    <row r="28" spans="1:7">
      <c r="A28" s="63" t="s">
        <v>41</v>
      </c>
      <c r="B28" s="64"/>
      <c r="C28" s="74"/>
      <c r="D28" s="76" t="s">
        <v>42</v>
      </c>
      <c r="E28" s="74"/>
      <c r="F28" s="80" t="s">
        <v>42</v>
      </c>
      <c r="G28" s="77"/>
    </row>
    <row r="29" spans="1:7" ht="69" customHeight="1">
      <c r="A29" s="63"/>
      <c r="B29" s="64"/>
      <c r="C29" s="81"/>
      <c r="D29" s="82"/>
      <c r="E29" s="81"/>
      <c r="F29" s="64"/>
      <c r="G29" s="77"/>
    </row>
    <row r="30" spans="1:7">
      <c r="A30" s="83" t="s">
        <v>43</v>
      </c>
      <c r="B30" s="84"/>
      <c r="C30" s="85">
        <v>21</v>
      </c>
      <c r="D30" s="84" t="s">
        <v>44</v>
      </c>
      <c r="E30" s="86"/>
      <c r="F30" s="211">
        <f>C23-F32</f>
        <v>0</v>
      </c>
      <c r="G30" s="212"/>
    </row>
    <row r="31" spans="1:7">
      <c r="A31" s="83" t="s">
        <v>45</v>
      </c>
      <c r="B31" s="84"/>
      <c r="C31" s="85">
        <f>SazbaDPH1</f>
        <v>21</v>
      </c>
      <c r="D31" s="84" t="s">
        <v>46</v>
      </c>
      <c r="E31" s="86"/>
      <c r="F31" s="213">
        <f>ROUND(PRODUCT(F30,C31/100),0)</f>
        <v>0</v>
      </c>
      <c r="G31" s="214"/>
    </row>
    <row r="32" spans="1:7">
      <c r="A32" s="83" t="s">
        <v>43</v>
      </c>
      <c r="B32" s="84"/>
      <c r="C32" s="85">
        <v>0</v>
      </c>
      <c r="D32" s="84" t="s">
        <v>46</v>
      </c>
      <c r="E32" s="86"/>
      <c r="F32" s="213">
        <v>0</v>
      </c>
      <c r="G32" s="214"/>
    </row>
    <row r="33" spans="1:8">
      <c r="A33" s="83" t="s">
        <v>45</v>
      </c>
      <c r="B33" s="87"/>
      <c r="C33" s="88">
        <f>SazbaDPH2</f>
        <v>0</v>
      </c>
      <c r="D33" s="84" t="s">
        <v>46</v>
      </c>
      <c r="E33" s="59"/>
      <c r="F33" s="213">
        <f>ROUND(PRODUCT(F32,C33/100),0)</f>
        <v>0</v>
      </c>
      <c r="G33" s="214"/>
    </row>
    <row r="34" spans="1:8" s="92" customFormat="1" ht="19.5" customHeight="1" thickBot="1">
      <c r="A34" s="89" t="s">
        <v>47</v>
      </c>
      <c r="B34" s="90"/>
      <c r="C34" s="90"/>
      <c r="D34" s="90"/>
      <c r="E34" s="91"/>
      <c r="F34" s="215">
        <f>ROUND(SUM(F30:F33),0)</f>
        <v>0</v>
      </c>
      <c r="G34" s="216"/>
    </row>
    <row r="36" spans="1:8">
      <c r="A36" s="93" t="s">
        <v>48</v>
      </c>
      <c r="B36" s="93"/>
      <c r="C36" s="93"/>
      <c r="D36" s="93"/>
      <c r="E36" s="93"/>
      <c r="F36" s="93"/>
      <c r="G36" s="93"/>
      <c r="H36" t="s">
        <v>6</v>
      </c>
    </row>
    <row r="37" spans="1:8" ht="14.25" customHeight="1">
      <c r="A37" s="93"/>
      <c r="B37" s="202"/>
      <c r="C37" s="202"/>
      <c r="D37" s="202"/>
      <c r="E37" s="202"/>
      <c r="F37" s="202"/>
      <c r="G37" s="202"/>
      <c r="H37" t="s">
        <v>6</v>
      </c>
    </row>
    <row r="38" spans="1:8" ht="12.75" customHeight="1">
      <c r="A38" s="94"/>
      <c r="B38" s="202"/>
      <c r="C38" s="202"/>
      <c r="D38" s="202"/>
      <c r="E38" s="202"/>
      <c r="F38" s="202"/>
      <c r="G38" s="202"/>
      <c r="H38" t="s">
        <v>6</v>
      </c>
    </row>
    <row r="39" spans="1:8">
      <c r="A39" s="94"/>
      <c r="B39" s="202"/>
      <c r="C39" s="202"/>
      <c r="D39" s="202"/>
      <c r="E39" s="202"/>
      <c r="F39" s="202"/>
      <c r="G39" s="202"/>
      <c r="H39" t="s">
        <v>6</v>
      </c>
    </row>
    <row r="40" spans="1:8">
      <c r="A40" s="94"/>
      <c r="B40" s="202"/>
      <c r="C40" s="202"/>
      <c r="D40" s="202"/>
      <c r="E40" s="202"/>
      <c r="F40" s="202"/>
      <c r="G40" s="202"/>
      <c r="H40" t="s">
        <v>6</v>
      </c>
    </row>
    <row r="41" spans="1:8">
      <c r="A41" s="94"/>
      <c r="B41" s="202"/>
      <c r="C41" s="202"/>
      <c r="D41" s="202"/>
      <c r="E41" s="202"/>
      <c r="F41" s="202"/>
      <c r="G41" s="202"/>
      <c r="H41" t="s">
        <v>6</v>
      </c>
    </row>
    <row r="42" spans="1:8">
      <c r="A42" s="94"/>
      <c r="B42" s="202"/>
      <c r="C42" s="202"/>
      <c r="D42" s="202"/>
      <c r="E42" s="202"/>
      <c r="F42" s="202"/>
      <c r="G42" s="202"/>
      <c r="H42" t="s">
        <v>6</v>
      </c>
    </row>
    <row r="43" spans="1:8">
      <c r="A43" s="94"/>
      <c r="B43" s="202"/>
      <c r="C43" s="202"/>
      <c r="D43" s="202"/>
      <c r="E43" s="202"/>
      <c r="F43" s="202"/>
      <c r="G43" s="202"/>
      <c r="H43" t="s">
        <v>6</v>
      </c>
    </row>
    <row r="44" spans="1:8">
      <c r="A44" s="94"/>
      <c r="B44" s="202"/>
      <c r="C44" s="202"/>
      <c r="D44" s="202"/>
      <c r="E44" s="202"/>
      <c r="F44" s="202"/>
      <c r="G44" s="202"/>
      <c r="H44" t="s">
        <v>6</v>
      </c>
    </row>
    <row r="45" spans="1:8" ht="0.75" customHeight="1">
      <c r="A45" s="94"/>
      <c r="B45" s="202"/>
      <c r="C45" s="202"/>
      <c r="D45" s="202"/>
      <c r="E45" s="202"/>
      <c r="F45" s="202"/>
      <c r="G45" s="202"/>
      <c r="H45" t="s">
        <v>6</v>
      </c>
    </row>
    <row r="46" spans="1:8">
      <c r="B46" s="217"/>
      <c r="C46" s="217"/>
      <c r="D46" s="217"/>
      <c r="E46" s="217"/>
      <c r="F46" s="217"/>
      <c r="G46" s="217"/>
    </row>
    <row r="47" spans="1:8">
      <c r="B47" s="217"/>
      <c r="C47" s="217"/>
      <c r="D47" s="217"/>
      <c r="E47" s="217"/>
      <c r="F47" s="217"/>
      <c r="G47" s="217"/>
    </row>
    <row r="48" spans="1:8">
      <c r="B48" s="217"/>
      <c r="C48" s="217"/>
      <c r="D48" s="217"/>
      <c r="E48" s="217"/>
      <c r="F48" s="217"/>
      <c r="G48" s="217"/>
    </row>
    <row r="49" spans="2:7">
      <c r="B49" s="217"/>
      <c r="C49" s="217"/>
      <c r="D49" s="217"/>
      <c r="E49" s="217"/>
      <c r="F49" s="217"/>
      <c r="G49" s="217"/>
    </row>
    <row r="50" spans="2:7">
      <c r="B50" s="217"/>
      <c r="C50" s="217"/>
      <c r="D50" s="217"/>
      <c r="E50" s="217"/>
      <c r="F50" s="217"/>
      <c r="G50" s="217"/>
    </row>
    <row r="51" spans="2:7">
      <c r="B51" s="217"/>
      <c r="C51" s="217"/>
      <c r="D51" s="217"/>
      <c r="E51" s="217"/>
      <c r="F51" s="217"/>
      <c r="G51" s="217"/>
    </row>
    <row r="52" spans="2:7">
      <c r="B52" s="217"/>
      <c r="C52" s="217"/>
      <c r="D52" s="217"/>
      <c r="E52" s="217"/>
      <c r="F52" s="217"/>
      <c r="G52" s="217"/>
    </row>
    <row r="53" spans="2:7">
      <c r="B53" s="217"/>
      <c r="C53" s="217"/>
      <c r="D53" s="217"/>
      <c r="E53" s="217"/>
      <c r="F53" s="217"/>
      <c r="G53" s="217"/>
    </row>
    <row r="54" spans="2:7">
      <c r="B54" s="217"/>
      <c r="C54" s="217"/>
      <c r="D54" s="217"/>
      <c r="E54" s="217"/>
      <c r="F54" s="217"/>
      <c r="G54" s="217"/>
    </row>
    <row r="55" spans="2:7">
      <c r="B55" s="217"/>
      <c r="C55" s="217"/>
      <c r="D55" s="217"/>
      <c r="E55" s="217"/>
      <c r="F55" s="217"/>
      <c r="G55" s="21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6"/>
  <sheetViews>
    <sheetView workbookViewId="0">
      <selection activeCell="H25" sqref="H25:I25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57" ht="13.8" thickTop="1">
      <c r="A1" s="218" t="s">
        <v>49</v>
      </c>
      <c r="B1" s="219"/>
      <c r="C1" s="95" t="str">
        <f>CONCATENATE(cislostavby," ",nazevstavby)</f>
        <v>Si_202407 Kavárna TELČ, rekonstrukce</v>
      </c>
      <c r="D1" s="96"/>
      <c r="E1" s="97"/>
      <c r="F1" s="96"/>
      <c r="G1" s="98" t="s">
        <v>50</v>
      </c>
      <c r="H1" s="99" t="s">
        <v>80</v>
      </c>
      <c r="I1" s="100"/>
    </row>
    <row r="2" spans="1:57" ht="13.8" thickBot="1">
      <c r="A2" s="220" t="s">
        <v>51</v>
      </c>
      <c r="B2" s="221"/>
      <c r="C2" s="101" t="str">
        <f>CONCATENATE(cisloobjektu," ",nazevobjektu)</f>
        <v>SO 01 Stavba</v>
      </c>
      <c r="D2" s="102"/>
      <c r="E2" s="103"/>
      <c r="F2" s="102"/>
      <c r="G2" s="222" t="s">
        <v>81</v>
      </c>
      <c r="H2" s="223"/>
      <c r="I2" s="224"/>
    </row>
    <row r="3" spans="1:57" ht="13.8" thickTop="1">
      <c r="A3" s="75"/>
      <c r="B3" s="75"/>
      <c r="C3" s="75"/>
      <c r="D3" s="75"/>
      <c r="E3" s="75"/>
      <c r="F3" s="64"/>
      <c r="G3" s="75"/>
      <c r="H3" s="75"/>
      <c r="I3" s="75"/>
    </row>
    <row r="4" spans="1:57" ht="19.5" customHeight="1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57" ht="13.8" thickBot="1">
      <c r="A5" s="75"/>
      <c r="B5" s="75"/>
      <c r="C5" s="75"/>
      <c r="D5" s="75"/>
      <c r="E5" s="75"/>
      <c r="F5" s="75"/>
      <c r="G5" s="75"/>
      <c r="H5" s="75"/>
      <c r="I5" s="75"/>
    </row>
    <row r="6" spans="1:57" s="33" customFormat="1" ht="13.8" thickBot="1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57" s="33" customFormat="1">
      <c r="A7" s="196" t="str">
        <f>Položky!B7</f>
        <v>1</v>
      </c>
      <c r="B7" s="113" t="str">
        <f>Položky!C7</f>
        <v>Zemní práce</v>
      </c>
      <c r="C7" s="64"/>
      <c r="D7" s="114"/>
      <c r="E7" s="197">
        <f>Položky!BA25</f>
        <v>0</v>
      </c>
      <c r="F7" s="198">
        <f>Položky!BB25</f>
        <v>0</v>
      </c>
      <c r="G7" s="198">
        <f>Položky!BC25</f>
        <v>0</v>
      </c>
      <c r="H7" s="198">
        <f>Položky!BD25</f>
        <v>0</v>
      </c>
      <c r="I7" s="199">
        <f>Položky!BE25</f>
        <v>0</v>
      </c>
    </row>
    <row r="8" spans="1:57" s="33" customFormat="1">
      <c r="A8" s="196" t="str">
        <f>Položky!B26</f>
        <v>721</v>
      </c>
      <c r="B8" s="113" t="str">
        <f>Položky!C26</f>
        <v>Vnitřní kanalizace</v>
      </c>
      <c r="C8" s="64"/>
      <c r="D8" s="114"/>
      <c r="E8" s="197">
        <f>Položky!BA64</f>
        <v>0</v>
      </c>
      <c r="F8" s="198">
        <f>Položky!BB64</f>
        <v>0</v>
      </c>
      <c r="G8" s="198">
        <f>Položky!BC64</f>
        <v>0</v>
      </c>
      <c r="H8" s="198">
        <f>Položky!BD64</f>
        <v>0</v>
      </c>
      <c r="I8" s="199">
        <f>Položky!BE64</f>
        <v>0</v>
      </c>
    </row>
    <row r="9" spans="1:57" s="33" customFormat="1">
      <c r="A9" s="196" t="str">
        <f>Položky!B65</f>
        <v>722</v>
      </c>
      <c r="B9" s="113" t="str">
        <f>Položky!C65</f>
        <v>Vnitřní vodovod</v>
      </c>
      <c r="C9" s="64"/>
      <c r="D9" s="114"/>
      <c r="E9" s="197">
        <f>Položky!BA112</f>
        <v>0</v>
      </c>
      <c r="F9" s="198">
        <f>Položky!BB112</f>
        <v>0</v>
      </c>
      <c r="G9" s="198">
        <f>Položky!BC112</f>
        <v>0</v>
      </c>
      <c r="H9" s="198">
        <f>Položky!BD112</f>
        <v>0</v>
      </c>
      <c r="I9" s="199">
        <f>Položky!BE112</f>
        <v>0</v>
      </c>
    </row>
    <row r="10" spans="1:57" s="33" customFormat="1">
      <c r="A10" s="196" t="str">
        <f>Položky!B113</f>
        <v>725</v>
      </c>
      <c r="B10" s="113" t="str">
        <f>Položky!C113</f>
        <v>Zařizovací předměty</v>
      </c>
      <c r="C10" s="64"/>
      <c r="D10" s="114"/>
      <c r="E10" s="197">
        <f>Položky!BA148</f>
        <v>0</v>
      </c>
      <c r="F10" s="198">
        <f>Položky!BB148</f>
        <v>0</v>
      </c>
      <c r="G10" s="198">
        <f>Položky!BC148</f>
        <v>0</v>
      </c>
      <c r="H10" s="198">
        <f>Položky!BD148</f>
        <v>0</v>
      </c>
      <c r="I10" s="199">
        <f>Položky!BE148</f>
        <v>0</v>
      </c>
    </row>
    <row r="11" spans="1:57" s="33" customFormat="1" ht="13.8" thickBot="1">
      <c r="A11" s="196" t="str">
        <f>Položky!B149</f>
        <v>726</v>
      </c>
      <c r="B11" s="113" t="str">
        <f>Položky!C149</f>
        <v>Instalační prefabrikáty</v>
      </c>
      <c r="C11" s="64"/>
      <c r="D11" s="114"/>
      <c r="E11" s="197">
        <f>Položky!BA154</f>
        <v>0</v>
      </c>
      <c r="F11" s="198">
        <f>Položky!BB154</f>
        <v>0</v>
      </c>
      <c r="G11" s="198">
        <f>Položky!BC154</f>
        <v>0</v>
      </c>
      <c r="H11" s="198">
        <f>Položky!BD154</f>
        <v>0</v>
      </c>
      <c r="I11" s="199">
        <f>Položky!BE154</f>
        <v>0</v>
      </c>
    </row>
    <row r="12" spans="1:57" s="121" customFormat="1" ht="13.8" thickBot="1">
      <c r="A12" s="115"/>
      <c r="B12" s="116" t="s">
        <v>58</v>
      </c>
      <c r="C12" s="116"/>
      <c r="D12" s="117"/>
      <c r="E12" s="118">
        <f>SUM(E7:E11)</f>
        <v>0</v>
      </c>
      <c r="F12" s="119">
        <f>SUM(F7:F11)</f>
        <v>0</v>
      </c>
      <c r="G12" s="119">
        <f>SUM(G7:G11)</f>
        <v>0</v>
      </c>
      <c r="H12" s="119">
        <f>SUM(H7:H11)</f>
        <v>0</v>
      </c>
      <c r="I12" s="120">
        <f>SUM(I7:I11)</f>
        <v>0</v>
      </c>
    </row>
    <row r="13" spans="1:57">
      <c r="A13" s="64"/>
      <c r="B13" s="64"/>
      <c r="C13" s="64"/>
      <c r="D13" s="64"/>
      <c r="E13" s="64"/>
      <c r="F13" s="64"/>
      <c r="G13" s="64"/>
      <c r="H13" s="64"/>
      <c r="I13" s="64"/>
    </row>
    <row r="14" spans="1:57" ht="19.5" customHeight="1">
      <c r="A14" s="105" t="s">
        <v>59</v>
      </c>
      <c r="B14" s="105"/>
      <c r="C14" s="105"/>
      <c r="D14" s="105"/>
      <c r="E14" s="105"/>
      <c r="F14" s="105"/>
      <c r="G14" s="122"/>
      <c r="H14" s="105"/>
      <c r="I14" s="105"/>
      <c r="BA14" s="39"/>
      <c r="BB14" s="39"/>
      <c r="BC14" s="39"/>
      <c r="BD14" s="39"/>
      <c r="BE14" s="39"/>
    </row>
    <row r="15" spans="1:57" ht="13.8" thickBot="1">
      <c r="A15" s="75"/>
      <c r="B15" s="75"/>
      <c r="C15" s="75"/>
      <c r="D15" s="75"/>
      <c r="E15" s="75"/>
      <c r="F15" s="75"/>
      <c r="G15" s="75"/>
      <c r="H15" s="75"/>
      <c r="I15" s="75"/>
    </row>
    <row r="16" spans="1:57">
      <c r="A16" s="69" t="s">
        <v>60</v>
      </c>
      <c r="B16" s="70"/>
      <c r="C16" s="70"/>
      <c r="D16" s="123"/>
      <c r="E16" s="124" t="s">
        <v>61</v>
      </c>
      <c r="F16" s="125" t="s">
        <v>62</v>
      </c>
      <c r="G16" s="126" t="s">
        <v>63</v>
      </c>
      <c r="H16" s="127"/>
      <c r="I16" s="128" t="s">
        <v>61</v>
      </c>
    </row>
    <row r="17" spans="1:53">
      <c r="A17" s="62" t="s">
        <v>269</v>
      </c>
      <c r="B17" s="53"/>
      <c r="C17" s="53"/>
      <c r="D17" s="129"/>
      <c r="E17" s="130">
        <v>0</v>
      </c>
      <c r="F17" s="131">
        <v>0</v>
      </c>
      <c r="G17" s="132">
        <f t="shared" ref="G17:G24" si="0">CHOOSE(BA17+1,HSV+PSV,HSV+PSV+Mont,HSV+PSV+Dodavka+Mont,HSV,PSV,Mont,Dodavka,Mont+Dodavka,0)</f>
        <v>0</v>
      </c>
      <c r="H17" s="133"/>
      <c r="I17" s="134">
        <f t="shared" ref="I17:I24" si="1">E17+F17*G17/100</f>
        <v>0</v>
      </c>
      <c r="BA17">
        <v>0</v>
      </c>
    </row>
    <row r="18" spans="1:53">
      <c r="A18" s="62" t="s">
        <v>270</v>
      </c>
      <c r="B18" s="53"/>
      <c r="C18" s="53"/>
      <c r="D18" s="129"/>
      <c r="E18" s="130">
        <v>0</v>
      </c>
      <c r="F18" s="131">
        <v>0</v>
      </c>
      <c r="G18" s="132">
        <f t="shared" si="0"/>
        <v>0</v>
      </c>
      <c r="H18" s="133"/>
      <c r="I18" s="134">
        <f t="shared" si="1"/>
        <v>0</v>
      </c>
      <c r="BA18">
        <v>0</v>
      </c>
    </row>
    <row r="19" spans="1:53">
      <c r="A19" s="62" t="s">
        <v>271</v>
      </c>
      <c r="B19" s="53"/>
      <c r="C19" s="53"/>
      <c r="D19" s="129"/>
      <c r="E19" s="130">
        <v>0</v>
      </c>
      <c r="F19" s="131">
        <v>0</v>
      </c>
      <c r="G19" s="132">
        <f t="shared" si="0"/>
        <v>0</v>
      </c>
      <c r="H19" s="133"/>
      <c r="I19" s="134">
        <f t="shared" si="1"/>
        <v>0</v>
      </c>
      <c r="BA19">
        <v>0</v>
      </c>
    </row>
    <row r="20" spans="1:53">
      <c r="A20" s="62" t="s">
        <v>272</v>
      </c>
      <c r="B20" s="53"/>
      <c r="C20" s="53"/>
      <c r="D20" s="129"/>
      <c r="E20" s="130">
        <v>0</v>
      </c>
      <c r="F20" s="131">
        <v>0</v>
      </c>
      <c r="G20" s="132">
        <f t="shared" si="0"/>
        <v>0</v>
      </c>
      <c r="H20" s="133"/>
      <c r="I20" s="134">
        <f t="shared" si="1"/>
        <v>0</v>
      </c>
      <c r="BA20">
        <v>0</v>
      </c>
    </row>
    <row r="21" spans="1:53">
      <c r="A21" s="62" t="s">
        <v>273</v>
      </c>
      <c r="B21" s="53"/>
      <c r="C21" s="53"/>
      <c r="D21" s="129"/>
      <c r="E21" s="130">
        <v>0</v>
      </c>
      <c r="F21" s="131">
        <v>0</v>
      </c>
      <c r="G21" s="132">
        <f t="shared" si="0"/>
        <v>0</v>
      </c>
      <c r="H21" s="133"/>
      <c r="I21" s="134">
        <f t="shared" si="1"/>
        <v>0</v>
      </c>
      <c r="BA21">
        <v>1</v>
      </c>
    </row>
    <row r="22" spans="1:53">
      <c r="A22" s="62" t="s">
        <v>274</v>
      </c>
      <c r="B22" s="53"/>
      <c r="C22" s="53"/>
      <c r="D22" s="129"/>
      <c r="E22" s="130">
        <v>0</v>
      </c>
      <c r="F22" s="131">
        <v>0</v>
      </c>
      <c r="G22" s="132">
        <f t="shared" si="0"/>
        <v>0</v>
      </c>
      <c r="H22" s="133"/>
      <c r="I22" s="134">
        <f t="shared" si="1"/>
        <v>0</v>
      </c>
      <c r="BA22">
        <v>1</v>
      </c>
    </row>
    <row r="23" spans="1:53">
      <c r="A23" s="62" t="s">
        <v>275</v>
      </c>
      <c r="B23" s="53"/>
      <c r="C23" s="53"/>
      <c r="D23" s="129"/>
      <c r="E23" s="130">
        <v>0</v>
      </c>
      <c r="F23" s="131">
        <v>0</v>
      </c>
      <c r="G23" s="132">
        <f t="shared" si="0"/>
        <v>0</v>
      </c>
      <c r="H23" s="133"/>
      <c r="I23" s="134">
        <f t="shared" si="1"/>
        <v>0</v>
      </c>
      <c r="BA23">
        <v>2</v>
      </c>
    </row>
    <row r="24" spans="1:53">
      <c r="A24" s="62" t="s">
        <v>276</v>
      </c>
      <c r="B24" s="53"/>
      <c r="C24" s="53"/>
      <c r="D24" s="129"/>
      <c r="E24" s="130">
        <v>0</v>
      </c>
      <c r="F24" s="131">
        <v>0</v>
      </c>
      <c r="G24" s="132">
        <f t="shared" si="0"/>
        <v>0</v>
      </c>
      <c r="H24" s="133"/>
      <c r="I24" s="134">
        <f t="shared" si="1"/>
        <v>0</v>
      </c>
      <c r="BA24">
        <v>2</v>
      </c>
    </row>
    <row r="25" spans="1:53" ht="13.8" thickBot="1">
      <c r="A25" s="135"/>
      <c r="B25" s="136" t="s">
        <v>64</v>
      </c>
      <c r="C25" s="137"/>
      <c r="D25" s="138"/>
      <c r="E25" s="139"/>
      <c r="F25" s="140"/>
      <c r="G25" s="140"/>
      <c r="H25" s="225">
        <f>SUM(I17:I24)</f>
        <v>0</v>
      </c>
      <c r="I25" s="226"/>
    </row>
    <row r="27" spans="1:53">
      <c r="B27" s="121"/>
      <c r="F27" s="141"/>
      <c r="G27" s="142"/>
      <c r="H27" s="142"/>
      <c r="I27" s="143"/>
    </row>
    <row r="28" spans="1:53">
      <c r="F28" s="141"/>
      <c r="G28" s="142"/>
      <c r="H28" s="142"/>
      <c r="I28" s="143"/>
    </row>
    <row r="29" spans="1:53">
      <c r="F29" s="141"/>
      <c r="G29" s="142"/>
      <c r="H29" s="142"/>
      <c r="I29" s="143"/>
    </row>
    <row r="30" spans="1:53">
      <c r="F30" s="141"/>
      <c r="G30" s="142"/>
      <c r="H30" s="142"/>
      <c r="I30" s="143"/>
    </row>
    <row r="31" spans="1:53">
      <c r="F31" s="141"/>
      <c r="G31" s="142"/>
      <c r="H31" s="142"/>
      <c r="I31" s="143"/>
    </row>
    <row r="32" spans="1:53">
      <c r="F32" s="141"/>
      <c r="G32" s="142"/>
      <c r="H32" s="142"/>
      <c r="I32" s="143"/>
    </row>
    <row r="33" spans="6:9">
      <c r="F33" s="141"/>
      <c r="G33" s="142"/>
      <c r="H33" s="142"/>
      <c r="I33" s="143"/>
    </row>
    <row r="34" spans="6:9">
      <c r="F34" s="141"/>
      <c r="G34" s="142"/>
      <c r="H34" s="142"/>
      <c r="I34" s="143"/>
    </row>
    <row r="35" spans="6:9">
      <c r="F35" s="141"/>
      <c r="G35" s="142"/>
      <c r="H35" s="142"/>
      <c r="I35" s="143"/>
    </row>
    <row r="36" spans="6:9">
      <c r="F36" s="141"/>
      <c r="G36" s="142"/>
      <c r="H36" s="142"/>
      <c r="I36" s="143"/>
    </row>
    <row r="37" spans="6:9">
      <c r="F37" s="141"/>
      <c r="G37" s="142"/>
      <c r="H37" s="142"/>
      <c r="I37" s="143"/>
    </row>
    <row r="38" spans="6:9">
      <c r="F38" s="141"/>
      <c r="G38" s="142"/>
      <c r="H38" s="142"/>
      <c r="I38" s="143"/>
    </row>
    <row r="39" spans="6:9">
      <c r="F39" s="141"/>
      <c r="G39" s="142"/>
      <c r="H39" s="142"/>
      <c r="I39" s="143"/>
    </row>
    <row r="40" spans="6:9">
      <c r="F40" s="141"/>
      <c r="G40" s="142"/>
      <c r="H40" s="142"/>
      <c r="I40" s="143"/>
    </row>
    <row r="41" spans="6:9">
      <c r="F41" s="141"/>
      <c r="G41" s="142"/>
      <c r="H41" s="142"/>
      <c r="I41" s="143"/>
    </row>
    <row r="42" spans="6:9">
      <c r="F42" s="141"/>
      <c r="G42" s="142"/>
      <c r="H42" s="142"/>
      <c r="I42" s="143"/>
    </row>
    <row r="43" spans="6:9">
      <c r="F43" s="141"/>
      <c r="G43" s="142"/>
      <c r="H43" s="142"/>
      <c r="I43" s="143"/>
    </row>
    <row r="44" spans="6:9">
      <c r="F44" s="141"/>
      <c r="G44" s="142"/>
      <c r="H44" s="142"/>
      <c r="I44" s="143"/>
    </row>
    <row r="45" spans="6:9">
      <c r="F45" s="141"/>
      <c r="G45" s="142"/>
      <c r="H45" s="142"/>
      <c r="I45" s="143"/>
    </row>
    <row r="46" spans="6:9">
      <c r="F46" s="141"/>
      <c r="G46" s="142"/>
      <c r="H46" s="142"/>
      <c r="I46" s="143"/>
    </row>
    <row r="47" spans="6:9">
      <c r="F47" s="141"/>
      <c r="G47" s="142"/>
      <c r="H47" s="142"/>
      <c r="I47" s="143"/>
    </row>
    <row r="48" spans="6:9">
      <c r="F48" s="141"/>
      <c r="G48" s="142"/>
      <c r="H48" s="142"/>
      <c r="I48" s="143"/>
    </row>
    <row r="49" spans="6:9">
      <c r="F49" s="141"/>
      <c r="G49" s="142"/>
      <c r="H49" s="142"/>
      <c r="I49" s="143"/>
    </row>
    <row r="50" spans="6:9">
      <c r="F50" s="141"/>
      <c r="G50" s="142"/>
      <c r="H50" s="142"/>
      <c r="I50" s="143"/>
    </row>
    <row r="51" spans="6:9">
      <c r="F51" s="141"/>
      <c r="G51" s="142"/>
      <c r="H51" s="142"/>
      <c r="I51" s="143"/>
    </row>
    <row r="52" spans="6:9">
      <c r="F52" s="141"/>
      <c r="G52" s="142"/>
      <c r="H52" s="142"/>
      <c r="I52" s="143"/>
    </row>
    <row r="53" spans="6:9">
      <c r="F53" s="141"/>
      <c r="G53" s="142"/>
      <c r="H53" s="142"/>
      <c r="I53" s="143"/>
    </row>
    <row r="54" spans="6:9">
      <c r="F54" s="141"/>
      <c r="G54" s="142"/>
      <c r="H54" s="142"/>
      <c r="I54" s="143"/>
    </row>
    <row r="55" spans="6:9">
      <c r="F55" s="141"/>
      <c r="G55" s="142"/>
      <c r="H55" s="142"/>
      <c r="I55" s="143"/>
    </row>
    <row r="56" spans="6:9">
      <c r="F56" s="141"/>
      <c r="G56" s="142"/>
      <c r="H56" s="142"/>
      <c r="I56" s="143"/>
    </row>
    <row r="57" spans="6:9">
      <c r="F57" s="141"/>
      <c r="G57" s="142"/>
      <c r="H57" s="142"/>
      <c r="I57" s="143"/>
    </row>
    <row r="58" spans="6:9">
      <c r="F58" s="141"/>
      <c r="G58" s="142"/>
      <c r="H58" s="142"/>
      <c r="I58" s="143"/>
    </row>
    <row r="59" spans="6:9">
      <c r="F59" s="141"/>
      <c r="G59" s="142"/>
      <c r="H59" s="142"/>
      <c r="I59" s="143"/>
    </row>
    <row r="60" spans="6:9">
      <c r="F60" s="141"/>
      <c r="G60" s="142"/>
      <c r="H60" s="142"/>
      <c r="I60" s="143"/>
    </row>
    <row r="61" spans="6:9">
      <c r="F61" s="141"/>
      <c r="G61" s="142"/>
      <c r="H61" s="142"/>
      <c r="I61" s="143"/>
    </row>
    <row r="62" spans="6:9">
      <c r="F62" s="141"/>
      <c r="G62" s="142"/>
      <c r="H62" s="142"/>
      <c r="I62" s="143"/>
    </row>
    <row r="63" spans="6:9">
      <c r="F63" s="141"/>
      <c r="G63" s="142"/>
      <c r="H63" s="142"/>
      <c r="I63" s="143"/>
    </row>
    <row r="64" spans="6:9">
      <c r="F64" s="141"/>
      <c r="G64" s="142"/>
      <c r="H64" s="142"/>
      <c r="I64" s="143"/>
    </row>
    <row r="65" spans="6:9">
      <c r="F65" s="141"/>
      <c r="G65" s="142"/>
      <c r="H65" s="142"/>
      <c r="I65" s="143"/>
    </row>
    <row r="66" spans="6:9">
      <c r="F66" s="141"/>
      <c r="G66" s="142"/>
      <c r="H66" s="142"/>
      <c r="I66" s="143"/>
    </row>
    <row r="67" spans="6:9">
      <c r="F67" s="141"/>
      <c r="G67" s="142"/>
      <c r="H67" s="142"/>
      <c r="I67" s="143"/>
    </row>
    <row r="68" spans="6:9">
      <c r="F68" s="141"/>
      <c r="G68" s="142"/>
      <c r="H68" s="142"/>
      <c r="I68" s="143"/>
    </row>
    <row r="69" spans="6:9">
      <c r="F69" s="141"/>
      <c r="G69" s="142"/>
      <c r="H69" s="142"/>
      <c r="I69" s="143"/>
    </row>
    <row r="70" spans="6:9">
      <c r="F70" s="141"/>
      <c r="G70" s="142"/>
      <c r="H70" s="142"/>
      <c r="I70" s="143"/>
    </row>
    <row r="71" spans="6:9">
      <c r="F71" s="141"/>
      <c r="G71" s="142"/>
      <c r="H71" s="142"/>
      <c r="I71" s="143"/>
    </row>
    <row r="72" spans="6:9">
      <c r="F72" s="141"/>
      <c r="G72" s="142"/>
      <c r="H72" s="142"/>
      <c r="I72" s="143"/>
    </row>
    <row r="73" spans="6:9">
      <c r="F73" s="141"/>
      <c r="G73" s="142"/>
      <c r="H73" s="142"/>
      <c r="I73" s="143"/>
    </row>
    <row r="74" spans="6:9">
      <c r="F74" s="141"/>
      <c r="G74" s="142"/>
      <c r="H74" s="142"/>
      <c r="I74" s="143"/>
    </row>
    <row r="75" spans="6:9">
      <c r="F75" s="141"/>
      <c r="G75" s="142"/>
      <c r="H75" s="142"/>
      <c r="I75" s="143"/>
    </row>
    <row r="76" spans="6:9">
      <c r="F76" s="141"/>
      <c r="G76" s="142"/>
      <c r="H76" s="142"/>
      <c r="I76" s="143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27"/>
  <sheetViews>
    <sheetView showGridLines="0" showZeros="0" topLeftCell="A136" zoomScale="90" zoomScaleNormal="90" workbookViewId="0">
      <selection activeCell="F161" sqref="F161"/>
    </sheetView>
  </sheetViews>
  <sheetFormatPr defaultColWidth="9.109375" defaultRowHeight="13.2"/>
  <cols>
    <col min="1" max="1" width="4.44140625" style="144" customWidth="1"/>
    <col min="2" max="2" width="11.5546875" style="144" customWidth="1"/>
    <col min="3" max="3" width="40.44140625" style="144" customWidth="1"/>
    <col min="4" max="4" width="5.5546875" style="144" customWidth="1"/>
    <col min="5" max="5" width="8.5546875" style="190" customWidth="1"/>
    <col min="6" max="6" width="9.88671875" style="144" customWidth="1"/>
    <col min="7" max="7" width="13.88671875" style="144" customWidth="1"/>
    <col min="8" max="11" width="9.109375" style="144"/>
    <col min="12" max="12" width="75.21875" style="144" customWidth="1"/>
    <col min="13" max="13" width="45.21875" style="144" customWidth="1"/>
    <col min="14" max="16384" width="9.109375" style="144"/>
  </cols>
  <sheetData>
    <row r="1" spans="1:104" ht="15.6">
      <c r="A1" s="229" t="s">
        <v>65</v>
      </c>
      <c r="B1" s="229"/>
      <c r="C1" s="229"/>
      <c r="D1" s="229"/>
      <c r="E1" s="229"/>
      <c r="F1" s="229"/>
      <c r="G1" s="229"/>
    </row>
    <row r="2" spans="1:104" ht="14.25" customHeight="1" thickBot="1">
      <c r="A2" s="145"/>
      <c r="B2" s="146"/>
      <c r="C2" s="147"/>
      <c r="D2" s="147"/>
      <c r="E2" s="148"/>
      <c r="F2" s="147"/>
      <c r="G2" s="147"/>
    </row>
    <row r="3" spans="1:104" ht="13.8" thickTop="1">
      <c r="A3" s="218" t="s">
        <v>49</v>
      </c>
      <c r="B3" s="219"/>
      <c r="C3" s="95" t="str">
        <f>CONCATENATE(cislostavby," ",nazevstavby)</f>
        <v>Si_202407 Kavárna TELČ, rekonstrukce</v>
      </c>
      <c r="D3" s="96"/>
      <c r="E3" s="149" t="s">
        <v>66</v>
      </c>
      <c r="F3" s="150" t="str">
        <f>Rekapitulace!H1</f>
        <v>ZTI 3</v>
      </c>
      <c r="G3" s="151"/>
    </row>
    <row r="4" spans="1:104" ht="13.8" thickBot="1">
      <c r="A4" s="230" t="s">
        <v>51</v>
      </c>
      <c r="B4" s="221"/>
      <c r="C4" s="101" t="str">
        <f>CONCATENATE(cisloobjektu," ",nazevobjektu)</f>
        <v>SO 01 Stavba</v>
      </c>
      <c r="D4" s="102"/>
      <c r="E4" s="231" t="str">
        <f>Rekapitulace!G2</f>
        <v>Kavárna - zdravotechnika</v>
      </c>
      <c r="F4" s="232"/>
      <c r="G4" s="233"/>
    </row>
    <row r="5" spans="1:104" ht="13.8" thickTop="1">
      <c r="A5" s="152"/>
      <c r="B5" s="145"/>
      <c r="C5" s="145"/>
      <c r="D5" s="145"/>
      <c r="E5" s="153"/>
      <c r="F5" s="145"/>
      <c r="G5" s="154"/>
    </row>
    <row r="6" spans="1:104">
      <c r="A6" s="155" t="s">
        <v>67</v>
      </c>
      <c r="B6" s="156" t="s">
        <v>68</v>
      </c>
      <c r="C6" s="156" t="s">
        <v>69</v>
      </c>
      <c r="D6" s="156" t="s">
        <v>70</v>
      </c>
      <c r="E6" s="157" t="s">
        <v>71</v>
      </c>
      <c r="F6" s="156" t="s">
        <v>72</v>
      </c>
      <c r="G6" s="158" t="s">
        <v>73</v>
      </c>
    </row>
    <row r="7" spans="1:104">
      <c r="A7" s="159" t="s">
        <v>74</v>
      </c>
      <c r="B7" s="160" t="s">
        <v>75</v>
      </c>
      <c r="C7" s="161" t="s">
        <v>76</v>
      </c>
      <c r="D7" s="162"/>
      <c r="E7" s="163"/>
      <c r="F7" s="163"/>
      <c r="G7" s="164"/>
      <c r="H7" s="165"/>
      <c r="I7" s="165"/>
      <c r="O7" s="166">
        <v>1</v>
      </c>
    </row>
    <row r="8" spans="1:104">
      <c r="A8" s="167">
        <v>1</v>
      </c>
      <c r="B8" s="168" t="s">
        <v>82</v>
      </c>
      <c r="C8" s="169" t="s">
        <v>83</v>
      </c>
      <c r="D8" s="170" t="s">
        <v>84</v>
      </c>
      <c r="E8" s="171">
        <v>3.0185</v>
      </c>
      <c r="F8" s="201"/>
      <c r="G8" s="172">
        <f>E8*F8</f>
        <v>0</v>
      </c>
      <c r="O8" s="166">
        <v>2</v>
      </c>
      <c r="AA8" s="144">
        <v>1</v>
      </c>
      <c r="AB8" s="144">
        <v>1</v>
      </c>
      <c r="AC8" s="144">
        <v>1</v>
      </c>
      <c r="AZ8" s="144">
        <v>1</v>
      </c>
      <c r="BA8" s="144">
        <f>IF(AZ8=1,G8,0)</f>
        <v>0</v>
      </c>
      <c r="BB8" s="144">
        <f>IF(AZ8=2,G8,0)</f>
        <v>0</v>
      </c>
      <c r="BC8" s="144">
        <f>IF(AZ8=3,G8,0)</f>
        <v>0</v>
      </c>
      <c r="BD8" s="144">
        <f>IF(AZ8=4,G8,0)</f>
        <v>0</v>
      </c>
      <c r="BE8" s="144">
        <f>IF(AZ8=5,G8,0)</f>
        <v>0</v>
      </c>
      <c r="CA8" s="173">
        <v>1</v>
      </c>
      <c r="CB8" s="173">
        <v>1</v>
      </c>
      <c r="CZ8" s="144">
        <v>0</v>
      </c>
    </row>
    <row r="9" spans="1:104">
      <c r="A9" s="174"/>
      <c r="B9" s="176"/>
      <c r="C9" s="227" t="s">
        <v>85</v>
      </c>
      <c r="D9" s="228"/>
      <c r="E9" s="177">
        <v>0</v>
      </c>
      <c r="F9" s="178"/>
      <c r="G9" s="179"/>
      <c r="M9" s="175" t="s">
        <v>85</v>
      </c>
      <c r="O9" s="166"/>
    </row>
    <row r="10" spans="1:104">
      <c r="A10" s="174"/>
      <c r="B10" s="176"/>
      <c r="C10" s="227" t="s">
        <v>86</v>
      </c>
      <c r="D10" s="228"/>
      <c r="E10" s="177">
        <v>3.0185</v>
      </c>
      <c r="F10" s="178"/>
      <c r="G10" s="179"/>
      <c r="M10" s="175" t="s">
        <v>86</v>
      </c>
      <c r="O10" s="166"/>
    </row>
    <row r="11" spans="1:104">
      <c r="A11" s="167">
        <v>2</v>
      </c>
      <c r="B11" s="168" t="s">
        <v>87</v>
      </c>
      <c r="C11" s="169" t="s">
        <v>88</v>
      </c>
      <c r="D11" s="170" t="s">
        <v>84</v>
      </c>
      <c r="E11" s="171">
        <v>9.0555000000000003</v>
      </c>
      <c r="F11" s="201"/>
      <c r="G11" s="172">
        <f>E11*F11</f>
        <v>0</v>
      </c>
      <c r="O11" s="166">
        <v>2</v>
      </c>
      <c r="AA11" s="144">
        <v>1</v>
      </c>
      <c r="AB11" s="144">
        <v>1</v>
      </c>
      <c r="AC11" s="144">
        <v>1</v>
      </c>
      <c r="AZ11" s="144">
        <v>1</v>
      </c>
      <c r="BA11" s="144">
        <f>IF(AZ11=1,G11,0)</f>
        <v>0</v>
      </c>
      <c r="BB11" s="144">
        <f>IF(AZ11=2,G11,0)</f>
        <v>0</v>
      </c>
      <c r="BC11" s="144">
        <f>IF(AZ11=3,G11,0)</f>
        <v>0</v>
      </c>
      <c r="BD11" s="144">
        <f>IF(AZ11=4,G11,0)</f>
        <v>0</v>
      </c>
      <c r="BE11" s="144">
        <f>IF(AZ11=5,G11,0)</f>
        <v>0</v>
      </c>
      <c r="CA11" s="173">
        <v>1</v>
      </c>
      <c r="CB11" s="173">
        <v>1</v>
      </c>
      <c r="CZ11" s="144">
        <v>0</v>
      </c>
    </row>
    <row r="12" spans="1:104">
      <c r="A12" s="174"/>
      <c r="B12" s="176"/>
      <c r="C12" s="227" t="s">
        <v>89</v>
      </c>
      <c r="D12" s="228"/>
      <c r="E12" s="177">
        <v>9.0555000000000003</v>
      </c>
      <c r="F12" s="178"/>
      <c r="G12" s="179"/>
      <c r="M12" s="175" t="s">
        <v>89</v>
      </c>
      <c r="O12" s="166"/>
    </row>
    <row r="13" spans="1:104">
      <c r="A13" s="167">
        <v>3</v>
      </c>
      <c r="B13" s="168" t="s">
        <v>90</v>
      </c>
      <c r="C13" s="169" t="s">
        <v>91</v>
      </c>
      <c r="D13" s="170" t="s">
        <v>84</v>
      </c>
      <c r="E13" s="171">
        <v>3.0185</v>
      </c>
      <c r="F13" s="201"/>
      <c r="G13" s="172">
        <f>E13*F13</f>
        <v>0</v>
      </c>
      <c r="O13" s="166">
        <v>2</v>
      </c>
      <c r="AA13" s="144">
        <v>1</v>
      </c>
      <c r="AB13" s="144">
        <v>1</v>
      </c>
      <c r="AC13" s="144">
        <v>1</v>
      </c>
      <c r="AZ13" s="144">
        <v>1</v>
      </c>
      <c r="BA13" s="144">
        <f>IF(AZ13=1,G13,0)</f>
        <v>0</v>
      </c>
      <c r="BB13" s="144">
        <f>IF(AZ13=2,G13,0)</f>
        <v>0</v>
      </c>
      <c r="BC13" s="144">
        <f>IF(AZ13=3,G13,0)</f>
        <v>0</v>
      </c>
      <c r="BD13" s="144">
        <f>IF(AZ13=4,G13,0)</f>
        <v>0</v>
      </c>
      <c r="BE13" s="144">
        <f>IF(AZ13=5,G13,0)</f>
        <v>0</v>
      </c>
      <c r="CA13" s="173">
        <v>1</v>
      </c>
      <c r="CB13" s="173">
        <v>1</v>
      </c>
      <c r="CZ13" s="144">
        <v>0</v>
      </c>
    </row>
    <row r="14" spans="1:104">
      <c r="A14" s="167">
        <v>4</v>
      </c>
      <c r="B14" s="168" t="s">
        <v>92</v>
      </c>
      <c r="C14" s="169" t="s">
        <v>93</v>
      </c>
      <c r="D14" s="170" t="s">
        <v>84</v>
      </c>
      <c r="E14" s="171">
        <v>2.8176999999999999</v>
      </c>
      <c r="F14" s="201"/>
      <c r="G14" s="172">
        <f>E14*F14</f>
        <v>0</v>
      </c>
      <c r="O14" s="166">
        <v>2</v>
      </c>
      <c r="AA14" s="144">
        <v>1</v>
      </c>
      <c r="AB14" s="144">
        <v>1</v>
      </c>
      <c r="AC14" s="144">
        <v>1</v>
      </c>
      <c r="AZ14" s="144">
        <v>1</v>
      </c>
      <c r="BA14" s="144">
        <f>IF(AZ14=1,G14,0)</f>
        <v>0</v>
      </c>
      <c r="BB14" s="144">
        <f>IF(AZ14=2,G14,0)</f>
        <v>0</v>
      </c>
      <c r="BC14" s="144">
        <f>IF(AZ14=3,G14,0)</f>
        <v>0</v>
      </c>
      <c r="BD14" s="144">
        <f>IF(AZ14=4,G14,0)</f>
        <v>0</v>
      </c>
      <c r="BE14" s="144">
        <f>IF(AZ14=5,G14,0)</f>
        <v>0</v>
      </c>
      <c r="CA14" s="173">
        <v>1</v>
      </c>
      <c r="CB14" s="173">
        <v>1</v>
      </c>
      <c r="CZ14" s="144">
        <v>0</v>
      </c>
    </row>
    <row r="15" spans="1:104">
      <c r="A15" s="174"/>
      <c r="B15" s="176"/>
      <c r="C15" s="227" t="s">
        <v>94</v>
      </c>
      <c r="D15" s="228"/>
      <c r="E15" s="177">
        <v>3.0185</v>
      </c>
      <c r="F15" s="178"/>
      <c r="G15" s="179"/>
      <c r="M15" s="175" t="s">
        <v>94</v>
      </c>
      <c r="O15" s="166"/>
    </row>
    <row r="16" spans="1:104">
      <c r="A16" s="174"/>
      <c r="B16" s="176"/>
      <c r="C16" s="227" t="s">
        <v>95</v>
      </c>
      <c r="D16" s="228"/>
      <c r="E16" s="177">
        <v>-0.1168</v>
      </c>
      <c r="F16" s="178"/>
      <c r="G16" s="179"/>
      <c r="M16" s="175" t="s">
        <v>95</v>
      </c>
      <c r="O16" s="166"/>
    </row>
    <row r="17" spans="1:104">
      <c r="A17" s="174"/>
      <c r="B17" s="176"/>
      <c r="C17" s="227" t="s">
        <v>96</v>
      </c>
      <c r="D17" s="228"/>
      <c r="E17" s="177">
        <v>-8.4000000000000005E-2</v>
      </c>
      <c r="F17" s="178"/>
      <c r="G17" s="179"/>
      <c r="M17" s="175" t="s">
        <v>96</v>
      </c>
      <c r="O17" s="166"/>
    </row>
    <row r="18" spans="1:104">
      <c r="A18" s="167">
        <v>5</v>
      </c>
      <c r="B18" s="168" t="s">
        <v>92</v>
      </c>
      <c r="C18" s="169" t="s">
        <v>93</v>
      </c>
      <c r="D18" s="170" t="s">
        <v>84</v>
      </c>
      <c r="E18" s="171">
        <v>3.0185</v>
      </c>
      <c r="F18" s="201"/>
      <c r="G18" s="172">
        <f>E18*F18</f>
        <v>0</v>
      </c>
      <c r="O18" s="166">
        <v>2</v>
      </c>
      <c r="AA18" s="144">
        <v>1</v>
      </c>
      <c r="AB18" s="144">
        <v>1</v>
      </c>
      <c r="AC18" s="144">
        <v>1</v>
      </c>
      <c r="AZ18" s="144">
        <v>1</v>
      </c>
      <c r="BA18" s="144">
        <f>IF(AZ18=1,G18,0)</f>
        <v>0</v>
      </c>
      <c r="BB18" s="144">
        <f>IF(AZ18=2,G18,0)</f>
        <v>0</v>
      </c>
      <c r="BC18" s="144">
        <f>IF(AZ18=3,G18,0)</f>
        <v>0</v>
      </c>
      <c r="BD18" s="144">
        <f>IF(AZ18=4,G18,0)</f>
        <v>0</v>
      </c>
      <c r="BE18" s="144">
        <f>IF(AZ18=5,G18,0)</f>
        <v>0</v>
      </c>
      <c r="CA18" s="173">
        <v>1</v>
      </c>
      <c r="CB18" s="173">
        <v>1</v>
      </c>
      <c r="CZ18" s="144">
        <v>0</v>
      </c>
    </row>
    <row r="19" spans="1:104">
      <c r="A19" s="167">
        <v>6</v>
      </c>
      <c r="B19" s="168" t="s">
        <v>97</v>
      </c>
      <c r="C19" s="169" t="s">
        <v>98</v>
      </c>
      <c r="D19" s="170" t="s">
        <v>84</v>
      </c>
      <c r="E19" s="171">
        <v>3.0185</v>
      </c>
      <c r="F19" s="201"/>
      <c r="G19" s="172">
        <f>E19*F19</f>
        <v>0</v>
      </c>
      <c r="O19" s="166">
        <v>2</v>
      </c>
      <c r="AA19" s="144">
        <v>1</v>
      </c>
      <c r="AB19" s="144">
        <v>1</v>
      </c>
      <c r="AC19" s="144">
        <v>1</v>
      </c>
      <c r="AZ19" s="144">
        <v>1</v>
      </c>
      <c r="BA19" s="144">
        <f>IF(AZ19=1,G19,0)</f>
        <v>0</v>
      </c>
      <c r="BB19" s="144">
        <f>IF(AZ19=2,G19,0)</f>
        <v>0</v>
      </c>
      <c r="BC19" s="144">
        <f>IF(AZ19=3,G19,0)</f>
        <v>0</v>
      </c>
      <c r="BD19" s="144">
        <f>IF(AZ19=4,G19,0)</f>
        <v>0</v>
      </c>
      <c r="BE19" s="144">
        <f>IF(AZ19=5,G19,0)</f>
        <v>0</v>
      </c>
      <c r="CA19" s="173">
        <v>1</v>
      </c>
      <c r="CB19" s="173">
        <v>1</v>
      </c>
      <c r="CZ19" s="144">
        <v>0</v>
      </c>
    </row>
    <row r="20" spans="1:104">
      <c r="A20" s="167">
        <v>7</v>
      </c>
      <c r="B20" s="168" t="s">
        <v>99</v>
      </c>
      <c r="C20" s="169" t="s">
        <v>100</v>
      </c>
      <c r="D20" s="170" t="s">
        <v>84</v>
      </c>
      <c r="E20" s="171">
        <v>2.8176999999999999</v>
      </c>
      <c r="F20" s="201"/>
      <c r="G20" s="172">
        <f>E20*F20</f>
        <v>0</v>
      </c>
      <c r="O20" s="166">
        <v>2</v>
      </c>
      <c r="AA20" s="144">
        <v>1</v>
      </c>
      <c r="AB20" s="144">
        <v>1</v>
      </c>
      <c r="AC20" s="144">
        <v>1</v>
      </c>
      <c r="AZ20" s="144">
        <v>1</v>
      </c>
      <c r="BA20" s="144">
        <f>IF(AZ20=1,G20,0)</f>
        <v>0</v>
      </c>
      <c r="BB20" s="144">
        <f>IF(AZ20=2,G20,0)</f>
        <v>0</v>
      </c>
      <c r="BC20" s="144">
        <f>IF(AZ20=3,G20,0)</f>
        <v>0</v>
      </c>
      <c r="BD20" s="144">
        <f>IF(AZ20=4,G20,0)</f>
        <v>0</v>
      </c>
      <c r="BE20" s="144">
        <f>IF(AZ20=5,G20,0)</f>
        <v>0</v>
      </c>
      <c r="CA20" s="173">
        <v>1</v>
      </c>
      <c r="CB20" s="173">
        <v>1</v>
      </c>
      <c r="CZ20" s="144">
        <v>0</v>
      </c>
    </row>
    <row r="21" spans="1:104">
      <c r="A21" s="174"/>
      <c r="B21" s="176"/>
      <c r="C21" s="227" t="s">
        <v>101</v>
      </c>
      <c r="D21" s="228"/>
      <c r="E21" s="177">
        <v>2.8176999999999999</v>
      </c>
      <c r="F21" s="178"/>
      <c r="G21" s="179"/>
      <c r="M21" s="175" t="s">
        <v>101</v>
      </c>
      <c r="O21" s="166"/>
    </row>
    <row r="22" spans="1:104">
      <c r="A22" s="167">
        <v>8</v>
      </c>
      <c r="B22" s="168" t="s">
        <v>102</v>
      </c>
      <c r="C22" s="169" t="s">
        <v>103</v>
      </c>
      <c r="D22" s="170" t="s">
        <v>84</v>
      </c>
      <c r="E22" s="171">
        <v>3.0185</v>
      </c>
      <c r="F22" s="201"/>
      <c r="G22" s="172">
        <f>E22*F22</f>
        <v>0</v>
      </c>
      <c r="O22" s="166">
        <v>2</v>
      </c>
      <c r="AA22" s="144">
        <v>1</v>
      </c>
      <c r="AB22" s="144">
        <v>1</v>
      </c>
      <c r="AC22" s="144">
        <v>1</v>
      </c>
      <c r="AZ22" s="144">
        <v>1</v>
      </c>
      <c r="BA22" s="144">
        <f>IF(AZ22=1,G22,0)</f>
        <v>0</v>
      </c>
      <c r="BB22" s="144">
        <f>IF(AZ22=2,G22,0)</f>
        <v>0</v>
      </c>
      <c r="BC22" s="144">
        <f>IF(AZ22=3,G22,0)</f>
        <v>0</v>
      </c>
      <c r="BD22" s="144">
        <f>IF(AZ22=4,G22,0)</f>
        <v>0</v>
      </c>
      <c r="BE22" s="144">
        <f>IF(AZ22=5,G22,0)</f>
        <v>0</v>
      </c>
      <c r="CA22" s="173">
        <v>1</v>
      </c>
      <c r="CB22" s="173">
        <v>1</v>
      </c>
      <c r="CZ22" s="144">
        <v>0</v>
      </c>
    </row>
    <row r="23" spans="1:104">
      <c r="A23" s="167">
        <v>9</v>
      </c>
      <c r="B23" s="168" t="s">
        <v>104</v>
      </c>
      <c r="C23" s="169" t="s">
        <v>105</v>
      </c>
      <c r="D23" s="170" t="s">
        <v>106</v>
      </c>
      <c r="E23" s="171">
        <v>5.2126999999999999</v>
      </c>
      <c r="F23" s="201"/>
      <c r="G23" s="172">
        <f>E23*F23</f>
        <v>0</v>
      </c>
      <c r="O23" s="166">
        <v>2</v>
      </c>
      <c r="AA23" s="144">
        <v>3</v>
      </c>
      <c r="AB23" s="144">
        <v>1</v>
      </c>
      <c r="AC23" s="144" t="s">
        <v>104</v>
      </c>
      <c r="AZ23" s="144">
        <v>1</v>
      </c>
      <c r="BA23" s="144">
        <f>IF(AZ23=1,G23,0)</f>
        <v>0</v>
      </c>
      <c r="BB23" s="144">
        <f>IF(AZ23=2,G23,0)</f>
        <v>0</v>
      </c>
      <c r="BC23" s="144">
        <f>IF(AZ23=3,G23,0)</f>
        <v>0</v>
      </c>
      <c r="BD23" s="144">
        <f>IF(AZ23=4,G23,0)</f>
        <v>0</v>
      </c>
      <c r="BE23" s="144">
        <f>IF(AZ23=5,G23,0)</f>
        <v>0</v>
      </c>
      <c r="CA23" s="173">
        <v>3</v>
      </c>
      <c r="CB23" s="173">
        <v>1</v>
      </c>
      <c r="CZ23" s="144">
        <v>1</v>
      </c>
    </row>
    <row r="24" spans="1:104">
      <c r="A24" s="174"/>
      <c r="B24" s="176"/>
      <c r="C24" s="227" t="s">
        <v>107</v>
      </c>
      <c r="D24" s="228"/>
      <c r="E24" s="177">
        <v>5.2126999999999999</v>
      </c>
      <c r="F24" s="178"/>
      <c r="G24" s="179"/>
      <c r="M24" s="175" t="s">
        <v>107</v>
      </c>
      <c r="O24" s="166"/>
    </row>
    <row r="25" spans="1:104">
      <c r="A25" s="180"/>
      <c r="B25" s="181" t="s">
        <v>77</v>
      </c>
      <c r="C25" s="182" t="str">
        <f>CONCATENATE(B7," ",C7)</f>
        <v>1 Zemní práce</v>
      </c>
      <c r="D25" s="183"/>
      <c r="E25" s="184"/>
      <c r="F25" s="185"/>
      <c r="G25" s="186">
        <f>SUM(G7:G24)</f>
        <v>0</v>
      </c>
      <c r="O25" s="166">
        <v>4</v>
      </c>
      <c r="BA25" s="187">
        <f>SUM(BA7:BA24)</f>
        <v>0</v>
      </c>
      <c r="BB25" s="187">
        <f>SUM(BB7:BB24)</f>
        <v>0</v>
      </c>
      <c r="BC25" s="187">
        <f>SUM(BC7:BC24)</f>
        <v>0</v>
      </c>
      <c r="BD25" s="187">
        <f>SUM(BD7:BD24)</f>
        <v>0</v>
      </c>
      <c r="BE25" s="187">
        <f>SUM(BE7:BE24)</f>
        <v>0</v>
      </c>
    </row>
    <row r="26" spans="1:104">
      <c r="A26" s="159" t="s">
        <v>74</v>
      </c>
      <c r="B26" s="160" t="s">
        <v>108</v>
      </c>
      <c r="C26" s="161" t="s">
        <v>109</v>
      </c>
      <c r="D26" s="162"/>
      <c r="E26" s="163"/>
      <c r="F26" s="163"/>
      <c r="G26" s="164"/>
      <c r="H26" s="165"/>
      <c r="I26" s="165"/>
      <c r="O26" s="166">
        <v>1</v>
      </c>
    </row>
    <row r="27" spans="1:104">
      <c r="A27" s="167">
        <v>10</v>
      </c>
      <c r="B27" s="168" t="s">
        <v>110</v>
      </c>
      <c r="C27" s="169" t="s">
        <v>111</v>
      </c>
      <c r="D27" s="170" t="s">
        <v>112</v>
      </c>
      <c r="E27" s="171">
        <v>1</v>
      </c>
      <c r="F27" s="201"/>
      <c r="G27" s="172">
        <f>E27*F27</f>
        <v>0</v>
      </c>
      <c r="O27" s="166">
        <v>2</v>
      </c>
      <c r="AA27" s="144">
        <v>1</v>
      </c>
      <c r="AB27" s="144">
        <v>7</v>
      </c>
      <c r="AC27" s="144">
        <v>7</v>
      </c>
      <c r="AZ27" s="144">
        <v>2</v>
      </c>
      <c r="BA27" s="144">
        <f>IF(AZ27=1,G27,0)</f>
        <v>0</v>
      </c>
      <c r="BB27" s="144">
        <f>IF(AZ27=2,G27,0)</f>
        <v>0</v>
      </c>
      <c r="BC27" s="144">
        <f>IF(AZ27=3,G27,0)</f>
        <v>0</v>
      </c>
      <c r="BD27" s="144">
        <f>IF(AZ27=4,G27,0)</f>
        <v>0</v>
      </c>
      <c r="BE27" s="144">
        <f>IF(AZ27=5,G27,0)</f>
        <v>0</v>
      </c>
      <c r="CA27" s="173">
        <v>1</v>
      </c>
      <c r="CB27" s="173">
        <v>7</v>
      </c>
      <c r="CZ27" s="144">
        <v>7.3999999999999999E-4</v>
      </c>
    </row>
    <row r="28" spans="1:104">
      <c r="A28" s="167">
        <v>11</v>
      </c>
      <c r="B28" s="168" t="s">
        <v>113</v>
      </c>
      <c r="C28" s="169" t="s">
        <v>114</v>
      </c>
      <c r="D28" s="170" t="s">
        <v>115</v>
      </c>
      <c r="E28" s="171">
        <v>5</v>
      </c>
      <c r="F28" s="201"/>
      <c r="G28" s="172">
        <f>E28*F28</f>
        <v>0</v>
      </c>
      <c r="O28" s="166">
        <v>2</v>
      </c>
      <c r="AA28" s="144">
        <v>1</v>
      </c>
      <c r="AB28" s="144">
        <v>7</v>
      </c>
      <c r="AC28" s="144">
        <v>7</v>
      </c>
      <c r="AZ28" s="144">
        <v>2</v>
      </c>
      <c r="BA28" s="144">
        <f>IF(AZ28=1,G28,0)</f>
        <v>0</v>
      </c>
      <c r="BB28" s="144">
        <f>IF(AZ28=2,G28,0)</f>
        <v>0</v>
      </c>
      <c r="BC28" s="144">
        <f>IF(AZ28=3,G28,0)</f>
        <v>0</v>
      </c>
      <c r="BD28" s="144">
        <f>IF(AZ28=4,G28,0)</f>
        <v>0</v>
      </c>
      <c r="BE28" s="144">
        <f>IF(AZ28=5,G28,0)</f>
        <v>0</v>
      </c>
      <c r="CA28" s="173">
        <v>1</v>
      </c>
      <c r="CB28" s="173">
        <v>7</v>
      </c>
      <c r="CZ28" s="144">
        <v>3.8000000000000002E-4</v>
      </c>
    </row>
    <row r="29" spans="1:104">
      <c r="A29" s="167">
        <v>12</v>
      </c>
      <c r="B29" s="168" t="s">
        <v>116</v>
      </c>
      <c r="C29" s="169" t="s">
        <v>117</v>
      </c>
      <c r="D29" s="170" t="s">
        <v>115</v>
      </c>
      <c r="E29" s="171">
        <v>5.64</v>
      </c>
      <c r="F29" s="201"/>
      <c r="G29" s="172">
        <f>E29*F29</f>
        <v>0</v>
      </c>
      <c r="O29" s="166">
        <v>2</v>
      </c>
      <c r="AA29" s="144">
        <v>1</v>
      </c>
      <c r="AB29" s="144">
        <v>7</v>
      </c>
      <c r="AC29" s="144">
        <v>7</v>
      </c>
      <c r="AZ29" s="144">
        <v>2</v>
      </c>
      <c r="BA29" s="144">
        <f>IF(AZ29=1,G29,0)</f>
        <v>0</v>
      </c>
      <c r="BB29" s="144">
        <f>IF(AZ29=2,G29,0)</f>
        <v>0</v>
      </c>
      <c r="BC29" s="144">
        <f>IF(AZ29=3,G29,0)</f>
        <v>0</v>
      </c>
      <c r="BD29" s="144">
        <f>IF(AZ29=4,G29,0)</f>
        <v>0</v>
      </c>
      <c r="BE29" s="144">
        <f>IF(AZ29=5,G29,0)</f>
        <v>0</v>
      </c>
      <c r="CA29" s="173">
        <v>1</v>
      </c>
      <c r="CB29" s="173">
        <v>7</v>
      </c>
      <c r="CZ29" s="144">
        <v>4.6999999999999999E-4</v>
      </c>
    </row>
    <row r="30" spans="1:104">
      <c r="A30" s="174"/>
      <c r="B30" s="176"/>
      <c r="C30" s="227" t="s">
        <v>118</v>
      </c>
      <c r="D30" s="228"/>
      <c r="E30" s="177">
        <v>0.61</v>
      </c>
      <c r="F30" s="178"/>
      <c r="G30" s="179"/>
      <c r="M30" s="175" t="s">
        <v>118</v>
      </c>
      <c r="O30" s="166"/>
    </row>
    <row r="31" spans="1:104">
      <c r="A31" s="174"/>
      <c r="B31" s="176"/>
      <c r="C31" s="227" t="s">
        <v>119</v>
      </c>
      <c r="D31" s="228"/>
      <c r="E31" s="177">
        <v>1.35</v>
      </c>
      <c r="F31" s="178"/>
      <c r="G31" s="179"/>
      <c r="M31" s="175" t="s">
        <v>119</v>
      </c>
      <c r="O31" s="166"/>
    </row>
    <row r="32" spans="1:104">
      <c r="A32" s="174"/>
      <c r="B32" s="176"/>
      <c r="C32" s="227" t="s">
        <v>120</v>
      </c>
      <c r="D32" s="228"/>
      <c r="E32" s="177">
        <v>0.52</v>
      </c>
      <c r="F32" s="178"/>
      <c r="G32" s="179"/>
      <c r="M32" s="175" t="s">
        <v>120</v>
      </c>
      <c r="O32" s="166"/>
    </row>
    <row r="33" spans="1:104">
      <c r="A33" s="174"/>
      <c r="B33" s="176"/>
      <c r="C33" s="227" t="s">
        <v>121</v>
      </c>
      <c r="D33" s="228"/>
      <c r="E33" s="177">
        <v>1.97</v>
      </c>
      <c r="F33" s="178"/>
      <c r="G33" s="179"/>
      <c r="M33" s="175" t="s">
        <v>121</v>
      </c>
      <c r="O33" s="166"/>
    </row>
    <row r="34" spans="1:104">
      <c r="A34" s="174"/>
      <c r="B34" s="176"/>
      <c r="C34" s="227" t="s">
        <v>122</v>
      </c>
      <c r="D34" s="228"/>
      <c r="E34" s="177">
        <v>1.19</v>
      </c>
      <c r="F34" s="178"/>
      <c r="G34" s="179"/>
      <c r="M34" s="175" t="s">
        <v>122</v>
      </c>
      <c r="O34" s="166"/>
    </row>
    <row r="35" spans="1:104">
      <c r="A35" s="167">
        <v>13</v>
      </c>
      <c r="B35" s="168" t="s">
        <v>123</v>
      </c>
      <c r="C35" s="169" t="s">
        <v>124</v>
      </c>
      <c r="D35" s="170" t="s">
        <v>115</v>
      </c>
      <c r="E35" s="171">
        <v>1.19</v>
      </c>
      <c r="F35" s="201"/>
      <c r="G35" s="172">
        <f>E35*F35</f>
        <v>0</v>
      </c>
      <c r="O35" s="166">
        <v>2</v>
      </c>
      <c r="AA35" s="144">
        <v>1</v>
      </c>
      <c r="AB35" s="144">
        <v>7</v>
      </c>
      <c r="AC35" s="144">
        <v>7</v>
      </c>
      <c r="AZ35" s="144">
        <v>2</v>
      </c>
      <c r="BA35" s="144">
        <f>IF(AZ35=1,G35,0)</f>
        <v>0</v>
      </c>
      <c r="BB35" s="144">
        <f>IF(AZ35=2,G35,0)</f>
        <v>0</v>
      </c>
      <c r="BC35" s="144">
        <f>IF(AZ35=3,G35,0)</f>
        <v>0</v>
      </c>
      <c r="BD35" s="144">
        <f>IF(AZ35=4,G35,0)</f>
        <v>0</v>
      </c>
      <c r="BE35" s="144">
        <f>IF(AZ35=5,G35,0)</f>
        <v>0</v>
      </c>
      <c r="CA35" s="173">
        <v>1</v>
      </c>
      <c r="CB35" s="173">
        <v>7</v>
      </c>
      <c r="CZ35" s="144">
        <v>6.9999999999999999E-4</v>
      </c>
    </row>
    <row r="36" spans="1:104">
      <c r="A36" s="174"/>
      <c r="B36" s="176"/>
      <c r="C36" s="227" t="s">
        <v>125</v>
      </c>
      <c r="D36" s="228"/>
      <c r="E36" s="177">
        <v>0</v>
      </c>
      <c r="F36" s="178"/>
      <c r="G36" s="179"/>
      <c r="M36" s="175" t="s">
        <v>125</v>
      </c>
      <c r="O36" s="166"/>
    </row>
    <row r="37" spans="1:104">
      <c r="A37" s="174"/>
      <c r="B37" s="176"/>
      <c r="C37" s="227" t="s">
        <v>126</v>
      </c>
      <c r="D37" s="228"/>
      <c r="E37" s="177">
        <v>1.19</v>
      </c>
      <c r="F37" s="178"/>
      <c r="G37" s="179"/>
      <c r="M37" s="175" t="s">
        <v>126</v>
      </c>
      <c r="O37" s="166"/>
    </row>
    <row r="38" spans="1:104">
      <c r="A38" s="167">
        <v>14</v>
      </c>
      <c r="B38" s="168" t="s">
        <v>127</v>
      </c>
      <c r="C38" s="169" t="s">
        <v>128</v>
      </c>
      <c r="D38" s="170" t="s">
        <v>115</v>
      </c>
      <c r="E38" s="171">
        <v>1.5</v>
      </c>
      <c r="F38" s="201"/>
      <c r="G38" s="172">
        <f>E38*F38</f>
        <v>0</v>
      </c>
      <c r="O38" s="166">
        <v>2</v>
      </c>
      <c r="AA38" s="144">
        <v>1</v>
      </c>
      <c r="AB38" s="144">
        <v>7</v>
      </c>
      <c r="AC38" s="144">
        <v>7</v>
      </c>
      <c r="AZ38" s="144">
        <v>2</v>
      </c>
      <c r="BA38" s="144">
        <f>IF(AZ38=1,G38,0)</f>
        <v>0</v>
      </c>
      <c r="BB38" s="144">
        <f>IF(AZ38=2,G38,0)</f>
        <v>0</v>
      </c>
      <c r="BC38" s="144">
        <f>IF(AZ38=3,G38,0)</f>
        <v>0</v>
      </c>
      <c r="BD38" s="144">
        <f>IF(AZ38=4,G38,0)</f>
        <v>0</v>
      </c>
      <c r="BE38" s="144">
        <f>IF(AZ38=5,G38,0)</f>
        <v>0</v>
      </c>
      <c r="CA38" s="173">
        <v>1</v>
      </c>
      <c r="CB38" s="173">
        <v>7</v>
      </c>
      <c r="CZ38" s="144">
        <v>1.5200000000000001E-3</v>
      </c>
    </row>
    <row r="39" spans="1:104">
      <c r="A39" s="174"/>
      <c r="B39" s="176"/>
      <c r="C39" s="227" t="s">
        <v>129</v>
      </c>
      <c r="D39" s="228"/>
      <c r="E39" s="177">
        <v>0.93</v>
      </c>
      <c r="F39" s="178"/>
      <c r="G39" s="179"/>
      <c r="M39" s="175" t="s">
        <v>129</v>
      </c>
      <c r="O39" s="166"/>
    </row>
    <row r="40" spans="1:104">
      <c r="A40" s="174"/>
      <c r="B40" s="176"/>
      <c r="C40" s="227" t="s">
        <v>130</v>
      </c>
      <c r="D40" s="228"/>
      <c r="E40" s="177">
        <v>0.56999999999999995</v>
      </c>
      <c r="F40" s="178"/>
      <c r="G40" s="179"/>
      <c r="M40" s="175" t="s">
        <v>130</v>
      </c>
      <c r="O40" s="166"/>
    </row>
    <row r="41" spans="1:104">
      <c r="A41" s="167">
        <v>15</v>
      </c>
      <c r="B41" s="168" t="s">
        <v>131</v>
      </c>
      <c r="C41" s="169" t="s">
        <v>132</v>
      </c>
      <c r="D41" s="170" t="s">
        <v>115</v>
      </c>
      <c r="E41" s="171">
        <v>7</v>
      </c>
      <c r="F41" s="201"/>
      <c r="G41" s="172">
        <f>E41*F41</f>
        <v>0</v>
      </c>
      <c r="O41" s="166">
        <v>2</v>
      </c>
      <c r="AA41" s="144">
        <v>1</v>
      </c>
      <c r="AB41" s="144">
        <v>7</v>
      </c>
      <c r="AC41" s="144">
        <v>7</v>
      </c>
      <c r="AZ41" s="144">
        <v>2</v>
      </c>
      <c r="BA41" s="144">
        <f>IF(AZ41=1,G41,0)</f>
        <v>0</v>
      </c>
      <c r="BB41" s="144">
        <f>IF(AZ41=2,G41,0)</f>
        <v>0</v>
      </c>
      <c r="BC41" s="144">
        <f>IF(AZ41=3,G41,0)</f>
        <v>0</v>
      </c>
      <c r="BD41" s="144">
        <f>IF(AZ41=4,G41,0)</f>
        <v>0</v>
      </c>
      <c r="BE41" s="144">
        <f>IF(AZ41=5,G41,0)</f>
        <v>0</v>
      </c>
      <c r="CA41" s="173">
        <v>1</v>
      </c>
      <c r="CB41" s="173">
        <v>7</v>
      </c>
      <c r="CZ41" s="144">
        <v>1.7099999999999999E-3</v>
      </c>
    </row>
    <row r="42" spans="1:104">
      <c r="A42" s="174"/>
      <c r="B42" s="176"/>
      <c r="C42" s="227" t="s">
        <v>133</v>
      </c>
      <c r="D42" s="228"/>
      <c r="E42" s="177">
        <v>2.5</v>
      </c>
      <c r="F42" s="178"/>
      <c r="G42" s="179"/>
      <c r="M42" s="175" t="s">
        <v>133</v>
      </c>
      <c r="O42" s="166"/>
    </row>
    <row r="43" spans="1:104">
      <c r="A43" s="174"/>
      <c r="B43" s="176"/>
      <c r="C43" s="227" t="s">
        <v>134</v>
      </c>
      <c r="D43" s="228"/>
      <c r="E43" s="177">
        <v>2.5</v>
      </c>
      <c r="F43" s="178"/>
      <c r="G43" s="179"/>
      <c r="M43" s="175" t="s">
        <v>134</v>
      </c>
      <c r="O43" s="166"/>
    </row>
    <row r="44" spans="1:104">
      <c r="A44" s="174"/>
      <c r="B44" s="176"/>
      <c r="C44" s="227" t="s">
        <v>135</v>
      </c>
      <c r="D44" s="228"/>
      <c r="E44" s="177">
        <v>2</v>
      </c>
      <c r="F44" s="178"/>
      <c r="G44" s="179"/>
      <c r="M44" s="175" t="s">
        <v>135</v>
      </c>
      <c r="O44" s="166"/>
    </row>
    <row r="45" spans="1:104">
      <c r="A45" s="167">
        <v>16</v>
      </c>
      <c r="B45" s="168" t="s">
        <v>136</v>
      </c>
      <c r="C45" s="169" t="s">
        <v>137</v>
      </c>
      <c r="D45" s="170" t="s">
        <v>115</v>
      </c>
      <c r="E45" s="171">
        <v>0.68</v>
      </c>
      <c r="F45" s="201"/>
      <c r="G45" s="172">
        <f>E45*F45</f>
        <v>0</v>
      </c>
      <c r="O45" s="166">
        <v>2</v>
      </c>
      <c r="AA45" s="144">
        <v>1</v>
      </c>
      <c r="AB45" s="144">
        <v>7</v>
      </c>
      <c r="AC45" s="144">
        <v>7</v>
      </c>
      <c r="AZ45" s="144">
        <v>2</v>
      </c>
      <c r="BA45" s="144">
        <f>IF(AZ45=1,G45,0)</f>
        <v>0</v>
      </c>
      <c r="BB45" s="144">
        <f>IF(AZ45=2,G45,0)</f>
        <v>0</v>
      </c>
      <c r="BC45" s="144">
        <f>IF(AZ45=3,G45,0)</f>
        <v>0</v>
      </c>
      <c r="BD45" s="144">
        <f>IF(AZ45=4,G45,0)</f>
        <v>0</v>
      </c>
      <c r="BE45" s="144">
        <f>IF(AZ45=5,G45,0)</f>
        <v>0</v>
      </c>
      <c r="CA45" s="173">
        <v>1</v>
      </c>
      <c r="CB45" s="173">
        <v>7</v>
      </c>
      <c r="CZ45" s="144">
        <v>2.0999999999999999E-3</v>
      </c>
    </row>
    <row r="46" spans="1:104">
      <c r="A46" s="174"/>
      <c r="B46" s="176"/>
      <c r="C46" s="227" t="s">
        <v>138</v>
      </c>
      <c r="D46" s="228"/>
      <c r="E46" s="177">
        <v>0.68</v>
      </c>
      <c r="F46" s="178"/>
      <c r="G46" s="179"/>
      <c r="M46" s="175" t="s">
        <v>138</v>
      </c>
      <c r="O46" s="166"/>
    </row>
    <row r="47" spans="1:104">
      <c r="A47" s="167">
        <v>17</v>
      </c>
      <c r="B47" s="168" t="s">
        <v>139</v>
      </c>
      <c r="C47" s="169" t="s">
        <v>140</v>
      </c>
      <c r="D47" s="170" t="s">
        <v>115</v>
      </c>
      <c r="E47" s="171">
        <v>13.04</v>
      </c>
      <c r="F47" s="201"/>
      <c r="G47" s="172">
        <f>E47*F47</f>
        <v>0</v>
      </c>
      <c r="O47" s="166">
        <v>2</v>
      </c>
      <c r="AA47" s="144">
        <v>1</v>
      </c>
      <c r="AB47" s="144">
        <v>7</v>
      </c>
      <c r="AC47" s="144">
        <v>7</v>
      </c>
      <c r="AZ47" s="144">
        <v>2</v>
      </c>
      <c r="BA47" s="144">
        <f>IF(AZ47=1,G47,0)</f>
        <v>0</v>
      </c>
      <c r="BB47" s="144">
        <f>IF(AZ47=2,G47,0)</f>
        <v>0</v>
      </c>
      <c r="BC47" s="144">
        <f>IF(AZ47=3,G47,0)</f>
        <v>0</v>
      </c>
      <c r="BD47" s="144">
        <f>IF(AZ47=4,G47,0)</f>
        <v>0</v>
      </c>
      <c r="BE47" s="144">
        <f>IF(AZ47=5,G47,0)</f>
        <v>0</v>
      </c>
      <c r="CA47" s="173">
        <v>1</v>
      </c>
      <c r="CB47" s="173">
        <v>7</v>
      </c>
      <c r="CZ47" s="144">
        <v>2.5200000000000001E-3</v>
      </c>
    </row>
    <row r="48" spans="1:104">
      <c r="A48" s="174"/>
      <c r="B48" s="176"/>
      <c r="C48" s="227" t="s">
        <v>141</v>
      </c>
      <c r="D48" s="228"/>
      <c r="E48" s="177">
        <v>0</v>
      </c>
      <c r="F48" s="178"/>
      <c r="G48" s="179"/>
      <c r="M48" s="175" t="s">
        <v>141</v>
      </c>
      <c r="O48" s="166"/>
    </row>
    <row r="49" spans="1:104">
      <c r="A49" s="174"/>
      <c r="B49" s="176"/>
      <c r="C49" s="227" t="s">
        <v>142</v>
      </c>
      <c r="D49" s="228"/>
      <c r="E49" s="177">
        <v>7.65</v>
      </c>
      <c r="F49" s="178"/>
      <c r="G49" s="179"/>
      <c r="M49" s="175" t="s">
        <v>142</v>
      </c>
      <c r="O49" s="166"/>
    </row>
    <row r="50" spans="1:104">
      <c r="A50" s="174"/>
      <c r="B50" s="176"/>
      <c r="C50" s="227" t="s">
        <v>143</v>
      </c>
      <c r="D50" s="228"/>
      <c r="E50" s="177">
        <v>4.99</v>
      </c>
      <c r="F50" s="178"/>
      <c r="G50" s="179"/>
      <c r="M50" s="175" t="s">
        <v>143</v>
      </c>
      <c r="O50" s="166"/>
    </row>
    <row r="51" spans="1:104">
      <c r="A51" s="174"/>
      <c r="B51" s="176"/>
      <c r="C51" s="227" t="s">
        <v>144</v>
      </c>
      <c r="D51" s="228"/>
      <c r="E51" s="177">
        <v>0.4</v>
      </c>
      <c r="F51" s="178"/>
      <c r="G51" s="179"/>
      <c r="M51" s="175" t="s">
        <v>144</v>
      </c>
      <c r="O51" s="166"/>
    </row>
    <row r="52" spans="1:104">
      <c r="A52" s="167">
        <v>18</v>
      </c>
      <c r="B52" s="168" t="s">
        <v>145</v>
      </c>
      <c r="C52" s="169" t="s">
        <v>146</v>
      </c>
      <c r="D52" s="170" t="s">
        <v>112</v>
      </c>
      <c r="E52" s="171">
        <v>3</v>
      </c>
      <c r="F52" s="201"/>
      <c r="G52" s="172">
        <f>E52*F52</f>
        <v>0</v>
      </c>
      <c r="O52" s="166">
        <v>2</v>
      </c>
      <c r="AA52" s="144">
        <v>1</v>
      </c>
      <c r="AB52" s="144">
        <v>7</v>
      </c>
      <c r="AC52" s="144">
        <v>7</v>
      </c>
      <c r="AZ52" s="144">
        <v>2</v>
      </c>
      <c r="BA52" s="144">
        <f>IF(AZ52=1,G52,0)</f>
        <v>0</v>
      </c>
      <c r="BB52" s="144">
        <f>IF(AZ52=2,G52,0)</f>
        <v>0</v>
      </c>
      <c r="BC52" s="144">
        <f>IF(AZ52=3,G52,0)</f>
        <v>0</v>
      </c>
      <c r="BD52" s="144">
        <f>IF(AZ52=4,G52,0)</f>
        <v>0</v>
      </c>
      <c r="BE52" s="144">
        <f>IF(AZ52=5,G52,0)</f>
        <v>0</v>
      </c>
      <c r="CA52" s="173">
        <v>1</v>
      </c>
      <c r="CB52" s="173">
        <v>7</v>
      </c>
      <c r="CZ52" s="144">
        <v>0</v>
      </c>
    </row>
    <row r="53" spans="1:104">
      <c r="A53" s="174"/>
      <c r="B53" s="176"/>
      <c r="C53" s="227" t="s">
        <v>147</v>
      </c>
      <c r="D53" s="228"/>
      <c r="E53" s="177">
        <v>3</v>
      </c>
      <c r="F53" s="178"/>
      <c r="G53" s="179"/>
      <c r="M53" s="175" t="s">
        <v>147</v>
      </c>
      <c r="O53" s="166"/>
    </row>
    <row r="54" spans="1:104">
      <c r="A54" s="167">
        <v>19</v>
      </c>
      <c r="B54" s="168" t="s">
        <v>148</v>
      </c>
      <c r="C54" s="169" t="s">
        <v>149</v>
      </c>
      <c r="D54" s="170" t="s">
        <v>112</v>
      </c>
      <c r="E54" s="171">
        <v>2</v>
      </c>
      <c r="F54" s="201"/>
      <c r="G54" s="172">
        <f>E54*F54</f>
        <v>0</v>
      </c>
      <c r="O54" s="166">
        <v>2</v>
      </c>
      <c r="AA54" s="144">
        <v>1</v>
      </c>
      <c r="AB54" s="144">
        <v>7</v>
      </c>
      <c r="AC54" s="144">
        <v>7</v>
      </c>
      <c r="AZ54" s="144">
        <v>2</v>
      </c>
      <c r="BA54" s="144">
        <f>IF(AZ54=1,G54,0)</f>
        <v>0</v>
      </c>
      <c r="BB54" s="144">
        <f>IF(AZ54=2,G54,0)</f>
        <v>0</v>
      </c>
      <c r="BC54" s="144">
        <f>IF(AZ54=3,G54,0)</f>
        <v>0</v>
      </c>
      <c r="BD54" s="144">
        <f>IF(AZ54=4,G54,0)</f>
        <v>0</v>
      </c>
      <c r="BE54" s="144">
        <f>IF(AZ54=5,G54,0)</f>
        <v>0</v>
      </c>
      <c r="CA54" s="173">
        <v>1</v>
      </c>
      <c r="CB54" s="173">
        <v>7</v>
      </c>
      <c r="CZ54" s="144">
        <v>0</v>
      </c>
    </row>
    <row r="55" spans="1:104">
      <c r="A55" s="174"/>
      <c r="B55" s="176"/>
      <c r="C55" s="227" t="s">
        <v>150</v>
      </c>
      <c r="D55" s="228"/>
      <c r="E55" s="177">
        <v>2</v>
      </c>
      <c r="F55" s="178"/>
      <c r="G55" s="179"/>
      <c r="M55" s="175" t="s">
        <v>150</v>
      </c>
      <c r="O55" s="166"/>
    </row>
    <row r="56" spans="1:104">
      <c r="A56" s="167">
        <v>20</v>
      </c>
      <c r="B56" s="168" t="s">
        <v>151</v>
      </c>
      <c r="C56" s="169" t="s">
        <v>152</v>
      </c>
      <c r="D56" s="170" t="s">
        <v>112</v>
      </c>
      <c r="E56" s="171">
        <v>4</v>
      </c>
      <c r="F56" s="201"/>
      <c r="G56" s="172">
        <f>E56*F56</f>
        <v>0</v>
      </c>
      <c r="O56" s="166">
        <v>2</v>
      </c>
      <c r="AA56" s="144">
        <v>1</v>
      </c>
      <c r="AB56" s="144">
        <v>7</v>
      </c>
      <c r="AC56" s="144">
        <v>7</v>
      </c>
      <c r="AZ56" s="144">
        <v>2</v>
      </c>
      <c r="BA56" s="144">
        <f>IF(AZ56=1,G56,0)</f>
        <v>0</v>
      </c>
      <c r="BB56" s="144">
        <f>IF(AZ56=2,G56,0)</f>
        <v>0</v>
      </c>
      <c r="BC56" s="144">
        <f>IF(AZ56=3,G56,0)</f>
        <v>0</v>
      </c>
      <c r="BD56" s="144">
        <f>IF(AZ56=4,G56,0)</f>
        <v>0</v>
      </c>
      <c r="BE56" s="144">
        <f>IF(AZ56=5,G56,0)</f>
        <v>0</v>
      </c>
      <c r="CA56" s="173">
        <v>1</v>
      </c>
      <c r="CB56" s="173">
        <v>7</v>
      </c>
      <c r="CZ56" s="144">
        <v>0</v>
      </c>
    </row>
    <row r="57" spans="1:104">
      <c r="A57" s="174"/>
      <c r="B57" s="176"/>
      <c r="C57" s="227" t="s">
        <v>153</v>
      </c>
      <c r="D57" s="228"/>
      <c r="E57" s="177">
        <v>4</v>
      </c>
      <c r="F57" s="178"/>
      <c r="G57" s="179"/>
      <c r="M57" s="175" t="s">
        <v>153</v>
      </c>
      <c r="O57" s="166"/>
    </row>
    <row r="58" spans="1:104">
      <c r="A58" s="167">
        <v>21</v>
      </c>
      <c r="B58" s="168" t="s">
        <v>154</v>
      </c>
      <c r="C58" s="169" t="s">
        <v>155</v>
      </c>
      <c r="D58" s="170" t="s">
        <v>112</v>
      </c>
      <c r="E58" s="171">
        <v>1</v>
      </c>
      <c r="F58" s="201"/>
      <c r="G58" s="172">
        <f>E58*F58</f>
        <v>0</v>
      </c>
      <c r="O58" s="166">
        <v>2</v>
      </c>
      <c r="AA58" s="144">
        <v>1</v>
      </c>
      <c r="AB58" s="144">
        <v>7</v>
      </c>
      <c r="AC58" s="144">
        <v>7</v>
      </c>
      <c r="AZ58" s="144">
        <v>2</v>
      </c>
      <c r="BA58" s="144">
        <f>IF(AZ58=1,G58,0)</f>
        <v>0</v>
      </c>
      <c r="BB58" s="144">
        <f>IF(AZ58=2,G58,0)</f>
        <v>0</v>
      </c>
      <c r="BC58" s="144">
        <f>IF(AZ58=3,G58,0)</f>
        <v>0</v>
      </c>
      <c r="BD58" s="144">
        <f>IF(AZ58=4,G58,0)</f>
        <v>0</v>
      </c>
      <c r="BE58" s="144">
        <f>IF(AZ58=5,G58,0)</f>
        <v>0</v>
      </c>
      <c r="CA58" s="173">
        <v>1</v>
      </c>
      <c r="CB58" s="173">
        <v>7</v>
      </c>
      <c r="CZ58" s="144">
        <v>6.411E-2</v>
      </c>
    </row>
    <row r="59" spans="1:104">
      <c r="A59" s="174"/>
      <c r="B59" s="176"/>
      <c r="C59" s="227" t="s">
        <v>156</v>
      </c>
      <c r="D59" s="228"/>
      <c r="E59" s="177">
        <v>1</v>
      </c>
      <c r="F59" s="178"/>
      <c r="G59" s="179"/>
      <c r="M59" s="175" t="s">
        <v>156</v>
      </c>
      <c r="O59" s="166"/>
    </row>
    <row r="60" spans="1:104">
      <c r="A60" s="167">
        <v>22</v>
      </c>
      <c r="B60" s="168" t="s">
        <v>157</v>
      </c>
      <c r="C60" s="169" t="s">
        <v>158</v>
      </c>
      <c r="D60" s="170" t="s">
        <v>159</v>
      </c>
      <c r="E60" s="171">
        <v>16</v>
      </c>
      <c r="F60" s="201"/>
      <c r="G60" s="172">
        <f>E60*F60</f>
        <v>0</v>
      </c>
      <c r="O60" s="166">
        <v>2</v>
      </c>
      <c r="AA60" s="144">
        <v>1</v>
      </c>
      <c r="AB60" s="144">
        <v>1</v>
      </c>
      <c r="AC60" s="144">
        <v>1</v>
      </c>
      <c r="AZ60" s="144">
        <v>2</v>
      </c>
      <c r="BA60" s="144">
        <f>IF(AZ60=1,G60,0)</f>
        <v>0</v>
      </c>
      <c r="BB60" s="144">
        <f>IF(AZ60=2,G60,0)</f>
        <v>0</v>
      </c>
      <c r="BC60" s="144">
        <f>IF(AZ60=3,G60,0)</f>
        <v>0</v>
      </c>
      <c r="BD60" s="144">
        <f>IF(AZ60=4,G60,0)</f>
        <v>0</v>
      </c>
      <c r="BE60" s="144">
        <f>IF(AZ60=5,G60,0)</f>
        <v>0</v>
      </c>
      <c r="CA60" s="173">
        <v>1</v>
      </c>
      <c r="CB60" s="173">
        <v>1</v>
      </c>
      <c r="CZ60" s="144">
        <v>0</v>
      </c>
    </row>
    <row r="61" spans="1:104">
      <c r="A61" s="167">
        <v>23</v>
      </c>
      <c r="B61" s="168" t="s">
        <v>160</v>
      </c>
      <c r="C61" s="169" t="s">
        <v>161</v>
      </c>
      <c r="D61" s="170" t="s">
        <v>112</v>
      </c>
      <c r="E61" s="171">
        <v>6</v>
      </c>
      <c r="F61" s="201"/>
      <c r="G61" s="172">
        <f>E61*F61</f>
        <v>0</v>
      </c>
      <c r="O61" s="166">
        <v>2</v>
      </c>
      <c r="AA61" s="144">
        <v>12</v>
      </c>
      <c r="AB61" s="144">
        <v>0</v>
      </c>
      <c r="AC61" s="144">
        <v>83</v>
      </c>
      <c r="AZ61" s="144">
        <v>2</v>
      </c>
      <c r="BA61" s="144">
        <f>IF(AZ61=1,G61,0)</f>
        <v>0</v>
      </c>
      <c r="BB61" s="144">
        <f>IF(AZ61=2,G61,0)</f>
        <v>0</v>
      </c>
      <c r="BC61" s="144">
        <f>IF(AZ61=3,G61,0)</f>
        <v>0</v>
      </c>
      <c r="BD61" s="144">
        <f>IF(AZ61=4,G61,0)</f>
        <v>0</v>
      </c>
      <c r="BE61" s="144">
        <f>IF(AZ61=5,G61,0)</f>
        <v>0</v>
      </c>
      <c r="CA61" s="173">
        <v>12</v>
      </c>
      <c r="CB61" s="173">
        <v>0</v>
      </c>
      <c r="CZ61" s="144">
        <v>0</v>
      </c>
    </row>
    <row r="62" spans="1:104">
      <c r="A62" s="174"/>
      <c r="B62" s="176"/>
      <c r="C62" s="227" t="s">
        <v>162</v>
      </c>
      <c r="D62" s="228"/>
      <c r="E62" s="177">
        <v>6</v>
      </c>
      <c r="F62" s="178"/>
      <c r="G62" s="179"/>
      <c r="M62" s="175" t="s">
        <v>162</v>
      </c>
      <c r="O62" s="166"/>
    </row>
    <row r="63" spans="1:104">
      <c r="A63" s="167">
        <v>24</v>
      </c>
      <c r="B63" s="168" t="s">
        <v>163</v>
      </c>
      <c r="C63" s="169" t="s">
        <v>164</v>
      </c>
      <c r="D63" s="170" t="s">
        <v>106</v>
      </c>
      <c r="E63" s="171">
        <v>0.11877260000000001</v>
      </c>
      <c r="F63" s="201"/>
      <c r="G63" s="172">
        <f>E63*F63</f>
        <v>0</v>
      </c>
      <c r="O63" s="166">
        <v>2</v>
      </c>
      <c r="AA63" s="144">
        <v>7</v>
      </c>
      <c r="AB63" s="144">
        <v>1001</v>
      </c>
      <c r="AC63" s="144">
        <v>5</v>
      </c>
      <c r="AZ63" s="144">
        <v>2</v>
      </c>
      <c r="BA63" s="144">
        <f>IF(AZ63=1,G63,0)</f>
        <v>0</v>
      </c>
      <c r="BB63" s="144">
        <f>IF(AZ63=2,G63,0)</f>
        <v>0</v>
      </c>
      <c r="BC63" s="144">
        <f>IF(AZ63=3,G63,0)</f>
        <v>0</v>
      </c>
      <c r="BD63" s="144">
        <f>IF(AZ63=4,G63,0)</f>
        <v>0</v>
      </c>
      <c r="BE63" s="144">
        <f>IF(AZ63=5,G63,0)</f>
        <v>0</v>
      </c>
      <c r="CA63" s="173">
        <v>7</v>
      </c>
      <c r="CB63" s="173">
        <v>1001</v>
      </c>
      <c r="CZ63" s="144">
        <v>0</v>
      </c>
    </row>
    <row r="64" spans="1:104">
      <c r="A64" s="180"/>
      <c r="B64" s="181" t="s">
        <v>77</v>
      </c>
      <c r="C64" s="182" t="str">
        <f>CONCATENATE(B26," ",C26)</f>
        <v>721 Vnitřní kanalizace</v>
      </c>
      <c r="D64" s="183"/>
      <c r="E64" s="184"/>
      <c r="F64" s="185"/>
      <c r="G64" s="186">
        <f>SUM(G26:G63)</f>
        <v>0</v>
      </c>
      <c r="O64" s="166">
        <v>4</v>
      </c>
      <c r="BA64" s="187">
        <f>SUM(BA26:BA63)</f>
        <v>0</v>
      </c>
      <c r="BB64" s="187">
        <f>SUM(BB26:BB63)</f>
        <v>0</v>
      </c>
      <c r="BC64" s="187">
        <f>SUM(BC26:BC63)</f>
        <v>0</v>
      </c>
      <c r="BD64" s="187">
        <f>SUM(BD26:BD63)</f>
        <v>0</v>
      </c>
      <c r="BE64" s="187">
        <f>SUM(BE26:BE63)</f>
        <v>0</v>
      </c>
    </row>
    <row r="65" spans="1:104">
      <c r="A65" s="159" t="s">
        <v>74</v>
      </c>
      <c r="B65" s="160" t="s">
        <v>165</v>
      </c>
      <c r="C65" s="161" t="s">
        <v>166</v>
      </c>
      <c r="D65" s="162"/>
      <c r="E65" s="163"/>
      <c r="F65" s="163"/>
      <c r="G65" s="164"/>
      <c r="H65" s="165"/>
      <c r="I65" s="165"/>
      <c r="O65" s="166">
        <v>1</v>
      </c>
    </row>
    <row r="66" spans="1:104">
      <c r="A66" s="167">
        <v>25</v>
      </c>
      <c r="B66" s="168" t="s">
        <v>167</v>
      </c>
      <c r="C66" s="169" t="s">
        <v>168</v>
      </c>
      <c r="D66" s="170" t="s">
        <v>112</v>
      </c>
      <c r="E66" s="171">
        <v>2</v>
      </c>
      <c r="F66" s="201"/>
      <c r="G66" s="172">
        <f>E66*F66</f>
        <v>0</v>
      </c>
      <c r="O66" s="166">
        <v>2</v>
      </c>
      <c r="AA66" s="144">
        <v>1</v>
      </c>
      <c r="AB66" s="144">
        <v>7</v>
      </c>
      <c r="AC66" s="144">
        <v>7</v>
      </c>
      <c r="AZ66" s="144">
        <v>2</v>
      </c>
      <c r="BA66" s="144">
        <f>IF(AZ66=1,G66,0)</f>
        <v>0</v>
      </c>
      <c r="BB66" s="144">
        <f>IF(AZ66=2,G66,0)</f>
        <v>0</v>
      </c>
      <c r="BC66" s="144">
        <f>IF(AZ66=3,G66,0)</f>
        <v>0</v>
      </c>
      <c r="BD66" s="144">
        <f>IF(AZ66=4,G66,0)</f>
        <v>0</v>
      </c>
      <c r="BE66" s="144">
        <f>IF(AZ66=5,G66,0)</f>
        <v>0</v>
      </c>
      <c r="CA66" s="173">
        <v>1</v>
      </c>
      <c r="CB66" s="173">
        <v>7</v>
      </c>
      <c r="CZ66" s="144">
        <v>0</v>
      </c>
    </row>
    <row r="67" spans="1:104">
      <c r="A67" s="167">
        <v>26</v>
      </c>
      <c r="B67" s="168" t="s">
        <v>169</v>
      </c>
      <c r="C67" s="169" t="s">
        <v>170</v>
      </c>
      <c r="D67" s="170" t="s">
        <v>171</v>
      </c>
      <c r="E67" s="171">
        <v>2</v>
      </c>
      <c r="F67" s="201"/>
      <c r="G67" s="172">
        <f>E67*F67</f>
        <v>0</v>
      </c>
      <c r="O67" s="166">
        <v>2</v>
      </c>
      <c r="AA67" s="144">
        <v>1</v>
      </c>
      <c r="AB67" s="144">
        <v>7</v>
      </c>
      <c r="AC67" s="144">
        <v>7</v>
      </c>
      <c r="AZ67" s="144">
        <v>2</v>
      </c>
      <c r="BA67" s="144">
        <f>IF(AZ67=1,G67,0)</f>
        <v>0</v>
      </c>
      <c r="BB67" s="144">
        <f>IF(AZ67=2,G67,0)</f>
        <v>0</v>
      </c>
      <c r="BC67" s="144">
        <f>IF(AZ67=3,G67,0)</f>
        <v>0</v>
      </c>
      <c r="BD67" s="144">
        <f>IF(AZ67=4,G67,0)</f>
        <v>0</v>
      </c>
      <c r="BE67" s="144">
        <f>IF(AZ67=5,G67,0)</f>
        <v>0</v>
      </c>
      <c r="CA67" s="173">
        <v>1</v>
      </c>
      <c r="CB67" s="173">
        <v>7</v>
      </c>
      <c r="CZ67" s="144">
        <v>1.0319999999999999E-2</v>
      </c>
    </row>
    <row r="68" spans="1:104">
      <c r="A68" s="174"/>
      <c r="B68" s="176"/>
      <c r="C68" s="227" t="s">
        <v>172</v>
      </c>
      <c r="D68" s="228"/>
      <c r="E68" s="177">
        <v>2</v>
      </c>
      <c r="F68" s="178"/>
      <c r="G68" s="179"/>
      <c r="M68" s="175" t="s">
        <v>172</v>
      </c>
      <c r="O68" s="166"/>
    </row>
    <row r="69" spans="1:104">
      <c r="A69" s="167">
        <v>27</v>
      </c>
      <c r="B69" s="168" t="s">
        <v>173</v>
      </c>
      <c r="C69" s="169" t="s">
        <v>174</v>
      </c>
      <c r="D69" s="170" t="s">
        <v>112</v>
      </c>
      <c r="E69" s="171">
        <v>1</v>
      </c>
      <c r="F69" s="201"/>
      <c r="G69" s="172">
        <f>E69*F69</f>
        <v>0</v>
      </c>
      <c r="O69" s="166">
        <v>2</v>
      </c>
      <c r="AA69" s="144">
        <v>1</v>
      </c>
      <c r="AB69" s="144">
        <v>7</v>
      </c>
      <c r="AC69" s="144">
        <v>7</v>
      </c>
      <c r="AZ69" s="144">
        <v>2</v>
      </c>
      <c r="BA69" s="144">
        <f>IF(AZ69=1,G69,0)</f>
        <v>0</v>
      </c>
      <c r="BB69" s="144">
        <f>IF(AZ69=2,G69,0)</f>
        <v>0</v>
      </c>
      <c r="BC69" s="144">
        <f>IF(AZ69=3,G69,0)</f>
        <v>0</v>
      </c>
      <c r="BD69" s="144">
        <f>IF(AZ69=4,G69,0)</f>
        <v>0</v>
      </c>
      <c r="BE69" s="144">
        <f>IF(AZ69=5,G69,0)</f>
        <v>0</v>
      </c>
      <c r="CA69" s="173">
        <v>1</v>
      </c>
      <c r="CB69" s="173">
        <v>7</v>
      </c>
      <c r="CZ69" s="144">
        <v>0</v>
      </c>
    </row>
    <row r="70" spans="1:104">
      <c r="A70" s="174"/>
      <c r="B70" s="176"/>
      <c r="C70" s="227" t="s">
        <v>175</v>
      </c>
      <c r="D70" s="228"/>
      <c r="E70" s="177">
        <v>1</v>
      </c>
      <c r="F70" s="178"/>
      <c r="G70" s="179"/>
      <c r="M70" s="175" t="s">
        <v>175</v>
      </c>
      <c r="O70" s="166"/>
    </row>
    <row r="71" spans="1:104">
      <c r="A71" s="167">
        <v>28</v>
      </c>
      <c r="B71" s="168" t="s">
        <v>176</v>
      </c>
      <c r="C71" s="169" t="s">
        <v>177</v>
      </c>
      <c r="D71" s="170" t="s">
        <v>115</v>
      </c>
      <c r="E71" s="171">
        <v>5</v>
      </c>
      <c r="F71" s="201"/>
      <c r="G71" s="172">
        <f>E71*F71</f>
        <v>0</v>
      </c>
      <c r="O71" s="166">
        <v>2</v>
      </c>
      <c r="AA71" s="144">
        <v>1</v>
      </c>
      <c r="AB71" s="144">
        <v>7</v>
      </c>
      <c r="AC71" s="144">
        <v>7</v>
      </c>
      <c r="AZ71" s="144">
        <v>2</v>
      </c>
      <c r="BA71" s="144">
        <f>IF(AZ71=1,G71,0)</f>
        <v>0</v>
      </c>
      <c r="BB71" s="144">
        <f>IF(AZ71=2,G71,0)</f>
        <v>0</v>
      </c>
      <c r="BC71" s="144">
        <f>IF(AZ71=3,G71,0)</f>
        <v>0</v>
      </c>
      <c r="BD71" s="144">
        <f>IF(AZ71=4,G71,0)</f>
        <v>0</v>
      </c>
      <c r="BE71" s="144">
        <f>IF(AZ71=5,G71,0)</f>
        <v>0</v>
      </c>
      <c r="CA71" s="173">
        <v>1</v>
      </c>
      <c r="CB71" s="173">
        <v>7</v>
      </c>
      <c r="CZ71" s="144">
        <v>4.8999999999999998E-4</v>
      </c>
    </row>
    <row r="72" spans="1:104">
      <c r="A72" s="174"/>
      <c r="B72" s="176"/>
      <c r="C72" s="227" t="s">
        <v>178</v>
      </c>
      <c r="D72" s="228"/>
      <c r="E72" s="177">
        <v>5</v>
      </c>
      <c r="F72" s="178"/>
      <c r="G72" s="179"/>
      <c r="M72" s="175" t="s">
        <v>178</v>
      </c>
      <c r="O72" s="166"/>
    </row>
    <row r="73" spans="1:104">
      <c r="A73" s="167">
        <v>29</v>
      </c>
      <c r="B73" s="168" t="s">
        <v>179</v>
      </c>
      <c r="C73" s="169" t="s">
        <v>180</v>
      </c>
      <c r="D73" s="170" t="s">
        <v>115</v>
      </c>
      <c r="E73" s="171">
        <v>53.7</v>
      </c>
      <c r="F73" s="201"/>
      <c r="G73" s="172">
        <f>E73*F73</f>
        <v>0</v>
      </c>
      <c r="O73" s="166">
        <v>2</v>
      </c>
      <c r="AA73" s="144">
        <v>1</v>
      </c>
      <c r="AB73" s="144">
        <v>0</v>
      </c>
      <c r="AC73" s="144">
        <v>0</v>
      </c>
      <c r="AZ73" s="144">
        <v>2</v>
      </c>
      <c r="BA73" s="144">
        <f>IF(AZ73=1,G73,0)</f>
        <v>0</v>
      </c>
      <c r="BB73" s="144">
        <f>IF(AZ73=2,G73,0)</f>
        <v>0</v>
      </c>
      <c r="BC73" s="144">
        <f>IF(AZ73=3,G73,0)</f>
        <v>0</v>
      </c>
      <c r="BD73" s="144">
        <f>IF(AZ73=4,G73,0)</f>
        <v>0</v>
      </c>
      <c r="BE73" s="144">
        <f>IF(AZ73=5,G73,0)</f>
        <v>0</v>
      </c>
      <c r="CA73" s="173">
        <v>1</v>
      </c>
      <c r="CB73" s="173">
        <v>0</v>
      </c>
      <c r="CZ73" s="144">
        <v>5.2999999999999998E-4</v>
      </c>
    </row>
    <row r="74" spans="1:104">
      <c r="A74" s="174"/>
      <c r="B74" s="176"/>
      <c r="C74" s="227" t="s">
        <v>181</v>
      </c>
      <c r="D74" s="228"/>
      <c r="E74" s="177">
        <v>18</v>
      </c>
      <c r="F74" s="178"/>
      <c r="G74" s="179"/>
      <c r="M74" s="175" t="s">
        <v>181</v>
      </c>
      <c r="O74" s="166"/>
    </row>
    <row r="75" spans="1:104">
      <c r="A75" s="174"/>
      <c r="B75" s="176"/>
      <c r="C75" s="227" t="s">
        <v>182</v>
      </c>
      <c r="D75" s="228"/>
      <c r="E75" s="177">
        <v>11.9</v>
      </c>
      <c r="F75" s="178"/>
      <c r="G75" s="179"/>
      <c r="M75" s="175" t="s">
        <v>182</v>
      </c>
      <c r="O75" s="166"/>
    </row>
    <row r="76" spans="1:104">
      <c r="A76" s="174"/>
      <c r="B76" s="176"/>
      <c r="C76" s="227" t="s">
        <v>183</v>
      </c>
      <c r="D76" s="228"/>
      <c r="E76" s="177">
        <v>17</v>
      </c>
      <c r="F76" s="178"/>
      <c r="G76" s="179"/>
      <c r="M76" s="175" t="s">
        <v>183</v>
      </c>
      <c r="O76" s="166"/>
    </row>
    <row r="77" spans="1:104">
      <c r="A77" s="174"/>
      <c r="B77" s="176"/>
      <c r="C77" s="227" t="s">
        <v>184</v>
      </c>
      <c r="D77" s="228"/>
      <c r="E77" s="177">
        <v>6.8</v>
      </c>
      <c r="F77" s="178"/>
      <c r="G77" s="179"/>
      <c r="M77" s="175" t="s">
        <v>184</v>
      </c>
      <c r="O77" s="166"/>
    </row>
    <row r="78" spans="1:104">
      <c r="A78" s="167">
        <v>30</v>
      </c>
      <c r="B78" s="168" t="s">
        <v>185</v>
      </c>
      <c r="C78" s="169" t="s">
        <v>186</v>
      </c>
      <c r="D78" s="170" t="s">
        <v>115</v>
      </c>
      <c r="E78" s="171">
        <v>58</v>
      </c>
      <c r="F78" s="201"/>
      <c r="G78" s="172">
        <f>E78*F78</f>
        <v>0</v>
      </c>
      <c r="O78" s="166">
        <v>2</v>
      </c>
      <c r="AA78" s="144">
        <v>1</v>
      </c>
      <c r="AB78" s="144">
        <v>1</v>
      </c>
      <c r="AC78" s="144">
        <v>1</v>
      </c>
      <c r="AZ78" s="144">
        <v>2</v>
      </c>
      <c r="BA78" s="144">
        <f>IF(AZ78=1,G78,0)</f>
        <v>0</v>
      </c>
      <c r="BB78" s="144">
        <f>IF(AZ78=2,G78,0)</f>
        <v>0</v>
      </c>
      <c r="BC78" s="144">
        <f>IF(AZ78=3,G78,0)</f>
        <v>0</v>
      </c>
      <c r="BD78" s="144">
        <f>IF(AZ78=4,G78,0)</f>
        <v>0</v>
      </c>
      <c r="BE78" s="144">
        <f>IF(AZ78=5,G78,0)</f>
        <v>0</v>
      </c>
      <c r="CA78" s="173">
        <v>1</v>
      </c>
      <c r="CB78" s="173">
        <v>1</v>
      </c>
      <c r="CZ78" s="144">
        <v>0</v>
      </c>
    </row>
    <row r="79" spans="1:104">
      <c r="A79" s="167">
        <v>31</v>
      </c>
      <c r="B79" s="168" t="s">
        <v>187</v>
      </c>
      <c r="C79" s="169" t="s">
        <v>188</v>
      </c>
      <c r="D79" s="170" t="s">
        <v>112</v>
      </c>
      <c r="E79" s="171">
        <v>6</v>
      </c>
      <c r="F79" s="201"/>
      <c r="G79" s="172">
        <f>E79*F79</f>
        <v>0</v>
      </c>
      <c r="O79" s="166">
        <v>2</v>
      </c>
      <c r="AA79" s="144">
        <v>1</v>
      </c>
      <c r="AB79" s="144">
        <v>7</v>
      </c>
      <c r="AC79" s="144">
        <v>7</v>
      </c>
      <c r="AZ79" s="144">
        <v>2</v>
      </c>
      <c r="BA79" s="144">
        <f>IF(AZ79=1,G79,0)</f>
        <v>0</v>
      </c>
      <c r="BB79" s="144">
        <f>IF(AZ79=2,G79,0)</f>
        <v>0</v>
      </c>
      <c r="BC79" s="144">
        <f>IF(AZ79=3,G79,0)</f>
        <v>0</v>
      </c>
      <c r="BD79" s="144">
        <f>IF(AZ79=4,G79,0)</f>
        <v>0</v>
      </c>
      <c r="BE79" s="144">
        <f>IF(AZ79=5,G79,0)</f>
        <v>0</v>
      </c>
      <c r="CA79" s="173">
        <v>1</v>
      </c>
      <c r="CB79" s="173">
        <v>7</v>
      </c>
      <c r="CZ79" s="144">
        <v>0</v>
      </c>
    </row>
    <row r="80" spans="1:104">
      <c r="A80" s="174"/>
      <c r="B80" s="176"/>
      <c r="C80" s="227" t="s">
        <v>189</v>
      </c>
      <c r="D80" s="228"/>
      <c r="E80" s="177">
        <v>4</v>
      </c>
      <c r="F80" s="178"/>
      <c r="G80" s="179"/>
      <c r="M80" s="175" t="s">
        <v>189</v>
      </c>
      <c r="O80" s="166"/>
    </row>
    <row r="81" spans="1:104">
      <c r="A81" s="174"/>
      <c r="B81" s="176"/>
      <c r="C81" s="227" t="s">
        <v>150</v>
      </c>
      <c r="D81" s="228"/>
      <c r="E81" s="177">
        <v>2</v>
      </c>
      <c r="F81" s="178"/>
      <c r="G81" s="179"/>
      <c r="M81" s="175" t="s">
        <v>150</v>
      </c>
      <c r="O81" s="166"/>
    </row>
    <row r="82" spans="1:104">
      <c r="A82" s="167">
        <v>32</v>
      </c>
      <c r="B82" s="168" t="s">
        <v>190</v>
      </c>
      <c r="C82" s="169" t="s">
        <v>191</v>
      </c>
      <c r="D82" s="170" t="s">
        <v>112</v>
      </c>
      <c r="E82" s="171">
        <v>2</v>
      </c>
      <c r="F82" s="201"/>
      <c r="G82" s="172">
        <f>E82*F82</f>
        <v>0</v>
      </c>
      <c r="O82" s="166">
        <v>2</v>
      </c>
      <c r="AA82" s="144">
        <v>1</v>
      </c>
      <c r="AB82" s="144">
        <v>7</v>
      </c>
      <c r="AC82" s="144">
        <v>7</v>
      </c>
      <c r="AZ82" s="144">
        <v>2</v>
      </c>
      <c r="BA82" s="144">
        <f>IF(AZ82=1,G82,0)</f>
        <v>0</v>
      </c>
      <c r="BB82" s="144">
        <f>IF(AZ82=2,G82,0)</f>
        <v>0</v>
      </c>
      <c r="BC82" s="144">
        <f>IF(AZ82=3,G82,0)</f>
        <v>0</v>
      </c>
      <c r="BD82" s="144">
        <f>IF(AZ82=4,G82,0)</f>
        <v>0</v>
      </c>
      <c r="BE82" s="144">
        <f>IF(AZ82=5,G82,0)</f>
        <v>0</v>
      </c>
      <c r="CA82" s="173">
        <v>1</v>
      </c>
      <c r="CB82" s="173">
        <v>7</v>
      </c>
      <c r="CZ82" s="144">
        <v>0</v>
      </c>
    </row>
    <row r="83" spans="1:104">
      <c r="A83" s="174"/>
      <c r="B83" s="176"/>
      <c r="C83" s="227" t="s">
        <v>192</v>
      </c>
      <c r="D83" s="228"/>
      <c r="E83" s="177">
        <v>1</v>
      </c>
      <c r="F83" s="178"/>
      <c r="G83" s="179"/>
      <c r="M83" s="175" t="s">
        <v>192</v>
      </c>
      <c r="O83" s="166"/>
    </row>
    <row r="84" spans="1:104">
      <c r="A84" s="174"/>
      <c r="B84" s="176"/>
      <c r="C84" s="227" t="s">
        <v>193</v>
      </c>
      <c r="D84" s="228"/>
      <c r="E84" s="177">
        <v>1</v>
      </c>
      <c r="F84" s="178"/>
      <c r="G84" s="179"/>
      <c r="M84" s="175" t="s">
        <v>193</v>
      </c>
      <c r="O84" s="166"/>
    </row>
    <row r="85" spans="1:104">
      <c r="A85" s="167">
        <v>33</v>
      </c>
      <c r="B85" s="168" t="s">
        <v>194</v>
      </c>
      <c r="C85" s="169" t="s">
        <v>195</v>
      </c>
      <c r="D85" s="170" t="s">
        <v>112</v>
      </c>
      <c r="E85" s="171">
        <v>2</v>
      </c>
      <c r="F85" s="201"/>
      <c r="G85" s="172">
        <f>E85*F85</f>
        <v>0</v>
      </c>
      <c r="O85" s="166">
        <v>2</v>
      </c>
      <c r="AA85" s="144">
        <v>1</v>
      </c>
      <c r="AB85" s="144">
        <v>7</v>
      </c>
      <c r="AC85" s="144">
        <v>7</v>
      </c>
      <c r="AZ85" s="144">
        <v>2</v>
      </c>
      <c r="BA85" s="144">
        <f>IF(AZ85=1,G85,0)</f>
        <v>0</v>
      </c>
      <c r="BB85" s="144">
        <f>IF(AZ85=2,G85,0)</f>
        <v>0</v>
      </c>
      <c r="BC85" s="144">
        <f>IF(AZ85=3,G85,0)</f>
        <v>0</v>
      </c>
      <c r="BD85" s="144">
        <f>IF(AZ85=4,G85,0)</f>
        <v>0</v>
      </c>
      <c r="BE85" s="144">
        <f>IF(AZ85=5,G85,0)</f>
        <v>0</v>
      </c>
      <c r="CA85" s="173">
        <v>1</v>
      </c>
      <c r="CB85" s="173">
        <v>7</v>
      </c>
      <c r="CZ85" s="144">
        <v>0</v>
      </c>
    </row>
    <row r="86" spans="1:104">
      <c r="A86" s="174"/>
      <c r="B86" s="176"/>
      <c r="C86" s="227" t="s">
        <v>196</v>
      </c>
      <c r="D86" s="228"/>
      <c r="E86" s="177">
        <v>2</v>
      </c>
      <c r="F86" s="178"/>
      <c r="G86" s="179"/>
      <c r="M86" s="175" t="s">
        <v>196</v>
      </c>
      <c r="O86" s="166"/>
    </row>
    <row r="87" spans="1:104">
      <c r="A87" s="167">
        <v>34</v>
      </c>
      <c r="B87" s="168" t="s">
        <v>197</v>
      </c>
      <c r="C87" s="169" t="s">
        <v>198</v>
      </c>
      <c r="D87" s="170" t="s">
        <v>115</v>
      </c>
      <c r="E87" s="171">
        <v>58.7</v>
      </c>
      <c r="F87" s="201"/>
      <c r="G87" s="172">
        <f>E87*F87</f>
        <v>0</v>
      </c>
      <c r="O87" s="166">
        <v>2</v>
      </c>
      <c r="AA87" s="144">
        <v>1</v>
      </c>
      <c r="AB87" s="144">
        <v>7</v>
      </c>
      <c r="AC87" s="144">
        <v>7</v>
      </c>
      <c r="AZ87" s="144">
        <v>2</v>
      </c>
      <c r="BA87" s="144">
        <f>IF(AZ87=1,G87,0)</f>
        <v>0</v>
      </c>
      <c r="BB87" s="144">
        <f>IF(AZ87=2,G87,0)</f>
        <v>0</v>
      </c>
      <c r="BC87" s="144">
        <f>IF(AZ87=3,G87,0)</f>
        <v>0</v>
      </c>
      <c r="BD87" s="144">
        <f>IF(AZ87=4,G87,0)</f>
        <v>0</v>
      </c>
      <c r="BE87" s="144">
        <f>IF(AZ87=5,G87,0)</f>
        <v>0</v>
      </c>
      <c r="CA87" s="173">
        <v>1</v>
      </c>
      <c r="CB87" s="173">
        <v>7</v>
      </c>
      <c r="CZ87" s="144">
        <v>1.8000000000000001E-4</v>
      </c>
    </row>
    <row r="88" spans="1:104">
      <c r="A88" s="174"/>
      <c r="B88" s="176"/>
      <c r="C88" s="227" t="s">
        <v>199</v>
      </c>
      <c r="D88" s="228"/>
      <c r="E88" s="177">
        <v>0</v>
      </c>
      <c r="F88" s="178"/>
      <c r="G88" s="179"/>
      <c r="M88" s="175" t="s">
        <v>199</v>
      </c>
      <c r="O88" s="166"/>
    </row>
    <row r="89" spans="1:104">
      <c r="A89" s="174"/>
      <c r="B89" s="176"/>
      <c r="C89" s="227" t="s">
        <v>178</v>
      </c>
      <c r="D89" s="228"/>
      <c r="E89" s="177">
        <v>5</v>
      </c>
      <c r="F89" s="178"/>
      <c r="G89" s="179"/>
      <c r="M89" s="175" t="s">
        <v>178</v>
      </c>
      <c r="O89" s="166"/>
    </row>
    <row r="90" spans="1:104">
      <c r="A90" s="174"/>
      <c r="B90" s="176"/>
      <c r="C90" s="227" t="s">
        <v>200</v>
      </c>
      <c r="D90" s="228"/>
      <c r="E90" s="177">
        <v>0</v>
      </c>
      <c r="F90" s="178"/>
      <c r="G90" s="179"/>
      <c r="M90" s="175" t="s">
        <v>200</v>
      </c>
      <c r="O90" s="166"/>
    </row>
    <row r="91" spans="1:104">
      <c r="A91" s="174"/>
      <c r="B91" s="176"/>
      <c r="C91" s="227" t="s">
        <v>181</v>
      </c>
      <c r="D91" s="228"/>
      <c r="E91" s="177">
        <v>18</v>
      </c>
      <c r="F91" s="178"/>
      <c r="G91" s="179"/>
      <c r="M91" s="175" t="s">
        <v>181</v>
      </c>
      <c r="O91" s="166"/>
    </row>
    <row r="92" spans="1:104">
      <c r="A92" s="174"/>
      <c r="B92" s="176"/>
      <c r="C92" s="227" t="s">
        <v>182</v>
      </c>
      <c r="D92" s="228"/>
      <c r="E92" s="177">
        <v>11.9</v>
      </c>
      <c r="F92" s="178"/>
      <c r="G92" s="179"/>
      <c r="M92" s="175" t="s">
        <v>182</v>
      </c>
      <c r="O92" s="166"/>
    </row>
    <row r="93" spans="1:104">
      <c r="A93" s="174"/>
      <c r="B93" s="176"/>
      <c r="C93" s="227" t="s">
        <v>183</v>
      </c>
      <c r="D93" s="228"/>
      <c r="E93" s="177">
        <v>17</v>
      </c>
      <c r="F93" s="178"/>
      <c r="G93" s="179"/>
      <c r="M93" s="175" t="s">
        <v>183</v>
      </c>
      <c r="O93" s="166"/>
    </row>
    <row r="94" spans="1:104">
      <c r="A94" s="174"/>
      <c r="B94" s="176"/>
      <c r="C94" s="227" t="s">
        <v>184</v>
      </c>
      <c r="D94" s="228"/>
      <c r="E94" s="177">
        <v>6.8</v>
      </c>
      <c r="F94" s="178"/>
      <c r="G94" s="179"/>
      <c r="M94" s="175" t="s">
        <v>184</v>
      </c>
      <c r="O94" s="166"/>
    </row>
    <row r="95" spans="1:104">
      <c r="A95" s="167">
        <v>35</v>
      </c>
      <c r="B95" s="168" t="s">
        <v>201</v>
      </c>
      <c r="C95" s="169" t="s">
        <v>202</v>
      </c>
      <c r="D95" s="170" t="s">
        <v>115</v>
      </c>
      <c r="E95" s="171">
        <v>58.7</v>
      </c>
      <c r="F95" s="201"/>
      <c r="G95" s="172">
        <f>E95*F95</f>
        <v>0</v>
      </c>
      <c r="O95" s="166">
        <v>2</v>
      </c>
      <c r="AA95" s="144">
        <v>1</v>
      </c>
      <c r="AB95" s="144">
        <v>0</v>
      </c>
      <c r="AC95" s="144">
        <v>0</v>
      </c>
      <c r="AZ95" s="144">
        <v>2</v>
      </c>
      <c r="BA95" s="144">
        <f>IF(AZ95=1,G95,0)</f>
        <v>0</v>
      </c>
      <c r="BB95" s="144">
        <f>IF(AZ95=2,G95,0)</f>
        <v>0</v>
      </c>
      <c r="BC95" s="144">
        <f>IF(AZ95=3,G95,0)</f>
        <v>0</v>
      </c>
      <c r="BD95" s="144">
        <f>IF(AZ95=4,G95,0)</f>
        <v>0</v>
      </c>
      <c r="BE95" s="144">
        <f>IF(AZ95=5,G95,0)</f>
        <v>0</v>
      </c>
      <c r="CA95" s="173">
        <v>1</v>
      </c>
      <c r="CB95" s="173">
        <v>0</v>
      </c>
      <c r="CZ95" s="144">
        <v>1.0000000000000001E-5</v>
      </c>
    </row>
    <row r="96" spans="1:104">
      <c r="A96" s="167">
        <v>36</v>
      </c>
      <c r="B96" s="168" t="s">
        <v>157</v>
      </c>
      <c r="C96" s="169" t="s">
        <v>158</v>
      </c>
      <c r="D96" s="170" t="s">
        <v>159</v>
      </c>
      <c r="E96" s="171">
        <v>16</v>
      </c>
      <c r="F96" s="201"/>
      <c r="G96" s="172">
        <f>E96*F96</f>
        <v>0</v>
      </c>
      <c r="O96" s="166">
        <v>2</v>
      </c>
      <c r="AA96" s="144">
        <v>1</v>
      </c>
      <c r="AB96" s="144">
        <v>1</v>
      </c>
      <c r="AC96" s="144">
        <v>1</v>
      </c>
      <c r="AZ96" s="144">
        <v>2</v>
      </c>
      <c r="BA96" s="144">
        <f>IF(AZ96=1,G96,0)</f>
        <v>0</v>
      </c>
      <c r="BB96" s="144">
        <f>IF(AZ96=2,G96,0)</f>
        <v>0</v>
      </c>
      <c r="BC96" s="144">
        <f>IF(AZ96=3,G96,0)</f>
        <v>0</v>
      </c>
      <c r="BD96" s="144">
        <f>IF(AZ96=4,G96,0)</f>
        <v>0</v>
      </c>
      <c r="BE96" s="144">
        <f>IF(AZ96=5,G96,0)</f>
        <v>0</v>
      </c>
      <c r="CA96" s="173">
        <v>1</v>
      </c>
      <c r="CB96" s="173">
        <v>1</v>
      </c>
      <c r="CZ96" s="144">
        <v>0</v>
      </c>
    </row>
    <row r="97" spans="1:104">
      <c r="A97" s="167">
        <v>37</v>
      </c>
      <c r="B97" s="168" t="s">
        <v>203</v>
      </c>
      <c r="C97" s="169" t="s">
        <v>204</v>
      </c>
      <c r="D97" s="170" t="s">
        <v>115</v>
      </c>
      <c r="E97" s="171">
        <v>38.39</v>
      </c>
      <c r="F97" s="201"/>
      <c r="G97" s="172">
        <f>E97*F97</f>
        <v>0</v>
      </c>
      <c r="O97" s="166">
        <v>2</v>
      </c>
      <c r="AA97" s="144">
        <v>3</v>
      </c>
      <c r="AB97" s="144">
        <v>1</v>
      </c>
      <c r="AC97" s="144" t="s">
        <v>203</v>
      </c>
      <c r="AZ97" s="144">
        <v>2</v>
      </c>
      <c r="BA97" s="144">
        <f>IF(AZ97=1,G97,0)</f>
        <v>0</v>
      </c>
      <c r="BB97" s="144">
        <f>IF(AZ97=2,G97,0)</f>
        <v>0</v>
      </c>
      <c r="BC97" s="144">
        <f>IF(AZ97=3,G97,0)</f>
        <v>0</v>
      </c>
      <c r="BD97" s="144">
        <f>IF(AZ97=4,G97,0)</f>
        <v>0</v>
      </c>
      <c r="BE97" s="144">
        <f>IF(AZ97=5,G97,0)</f>
        <v>0</v>
      </c>
      <c r="CA97" s="173">
        <v>3</v>
      </c>
      <c r="CB97" s="173">
        <v>1</v>
      </c>
      <c r="CZ97" s="144">
        <v>3.0000000000000001E-5</v>
      </c>
    </row>
    <row r="98" spans="1:104">
      <c r="A98" s="174"/>
      <c r="B98" s="176"/>
      <c r="C98" s="227" t="s">
        <v>181</v>
      </c>
      <c r="D98" s="228"/>
      <c r="E98" s="177">
        <v>18</v>
      </c>
      <c r="F98" s="178"/>
      <c r="G98" s="179"/>
      <c r="M98" s="175" t="s">
        <v>181</v>
      </c>
      <c r="O98" s="166"/>
    </row>
    <row r="99" spans="1:104">
      <c r="A99" s="174"/>
      <c r="B99" s="176"/>
      <c r="C99" s="227" t="s">
        <v>182</v>
      </c>
      <c r="D99" s="228"/>
      <c r="E99" s="177">
        <v>11.9</v>
      </c>
      <c r="F99" s="178"/>
      <c r="G99" s="179"/>
      <c r="M99" s="175" t="s">
        <v>182</v>
      </c>
      <c r="O99" s="166"/>
    </row>
    <row r="100" spans="1:104">
      <c r="A100" s="174"/>
      <c r="B100" s="176"/>
      <c r="C100" s="227" t="s">
        <v>178</v>
      </c>
      <c r="D100" s="228"/>
      <c r="E100" s="177">
        <v>5</v>
      </c>
      <c r="F100" s="178"/>
      <c r="G100" s="179"/>
      <c r="M100" s="175" t="s">
        <v>178</v>
      </c>
      <c r="O100" s="166"/>
    </row>
    <row r="101" spans="1:104">
      <c r="A101" s="174"/>
      <c r="B101" s="176"/>
      <c r="C101" s="227" t="s">
        <v>205</v>
      </c>
      <c r="D101" s="228"/>
      <c r="E101" s="177">
        <v>3.49</v>
      </c>
      <c r="F101" s="178"/>
      <c r="G101" s="179"/>
      <c r="M101" s="175" t="s">
        <v>205</v>
      </c>
      <c r="O101" s="166"/>
    </row>
    <row r="102" spans="1:104">
      <c r="A102" s="167">
        <v>38</v>
      </c>
      <c r="B102" s="168" t="s">
        <v>206</v>
      </c>
      <c r="C102" s="169" t="s">
        <v>207</v>
      </c>
      <c r="D102" s="170" t="s">
        <v>115</v>
      </c>
      <c r="E102" s="171">
        <v>26.18</v>
      </c>
      <c r="F102" s="201"/>
      <c r="G102" s="172">
        <f>E102*F102</f>
        <v>0</v>
      </c>
      <c r="O102" s="166">
        <v>2</v>
      </c>
      <c r="AA102" s="144">
        <v>3</v>
      </c>
      <c r="AB102" s="144">
        <v>7</v>
      </c>
      <c r="AC102" s="144" t="s">
        <v>206</v>
      </c>
      <c r="AZ102" s="144">
        <v>2</v>
      </c>
      <c r="BA102" s="144">
        <f>IF(AZ102=1,G102,0)</f>
        <v>0</v>
      </c>
      <c r="BB102" s="144">
        <f>IF(AZ102=2,G102,0)</f>
        <v>0</v>
      </c>
      <c r="BC102" s="144">
        <f>IF(AZ102=3,G102,0)</f>
        <v>0</v>
      </c>
      <c r="BD102" s="144">
        <f>IF(AZ102=4,G102,0)</f>
        <v>0</v>
      </c>
      <c r="BE102" s="144">
        <f>IF(AZ102=5,G102,0)</f>
        <v>0</v>
      </c>
      <c r="CA102" s="173">
        <v>3</v>
      </c>
      <c r="CB102" s="173">
        <v>7</v>
      </c>
      <c r="CZ102" s="144">
        <v>1.3999999999999999E-4</v>
      </c>
    </row>
    <row r="103" spans="1:104">
      <c r="A103" s="174"/>
      <c r="B103" s="176"/>
      <c r="C103" s="227" t="s">
        <v>183</v>
      </c>
      <c r="D103" s="228"/>
      <c r="E103" s="177">
        <v>17</v>
      </c>
      <c r="F103" s="178"/>
      <c r="G103" s="179"/>
      <c r="M103" s="175" t="s">
        <v>183</v>
      </c>
      <c r="O103" s="166"/>
    </row>
    <row r="104" spans="1:104">
      <c r="A104" s="174"/>
      <c r="B104" s="176"/>
      <c r="C104" s="227" t="s">
        <v>184</v>
      </c>
      <c r="D104" s="228"/>
      <c r="E104" s="177">
        <v>6.8</v>
      </c>
      <c r="F104" s="178"/>
      <c r="G104" s="179"/>
      <c r="M104" s="175" t="s">
        <v>184</v>
      </c>
      <c r="O104" s="166"/>
    </row>
    <row r="105" spans="1:104">
      <c r="A105" s="174"/>
      <c r="B105" s="176"/>
      <c r="C105" s="227" t="s">
        <v>208</v>
      </c>
      <c r="D105" s="228"/>
      <c r="E105" s="177">
        <v>2.38</v>
      </c>
      <c r="F105" s="178"/>
      <c r="G105" s="179"/>
      <c r="M105" s="175" t="s">
        <v>208</v>
      </c>
      <c r="O105" s="166"/>
    </row>
    <row r="106" spans="1:104">
      <c r="A106" s="167">
        <v>39</v>
      </c>
      <c r="B106" s="168" t="s">
        <v>209</v>
      </c>
      <c r="C106" s="169" t="s">
        <v>210</v>
      </c>
      <c r="D106" s="170" t="s">
        <v>112</v>
      </c>
      <c r="E106" s="171">
        <v>6</v>
      </c>
      <c r="F106" s="201"/>
      <c r="G106" s="172">
        <f>E106*F106</f>
        <v>0</v>
      </c>
      <c r="O106" s="166">
        <v>2</v>
      </c>
      <c r="AA106" s="144">
        <v>3</v>
      </c>
      <c r="AB106" s="144">
        <v>1</v>
      </c>
      <c r="AC106" s="144" t="s">
        <v>209</v>
      </c>
      <c r="AZ106" s="144">
        <v>2</v>
      </c>
      <c r="BA106" s="144">
        <f>IF(AZ106=1,G106,0)</f>
        <v>0</v>
      </c>
      <c r="BB106" s="144">
        <f>IF(AZ106=2,G106,0)</f>
        <v>0</v>
      </c>
      <c r="BC106" s="144">
        <f>IF(AZ106=3,G106,0)</f>
        <v>0</v>
      </c>
      <c r="BD106" s="144">
        <f>IF(AZ106=4,G106,0)</f>
        <v>0</v>
      </c>
      <c r="BE106" s="144">
        <f>IF(AZ106=5,G106,0)</f>
        <v>0</v>
      </c>
      <c r="CA106" s="173">
        <v>3</v>
      </c>
      <c r="CB106" s="173">
        <v>1</v>
      </c>
      <c r="CZ106" s="144">
        <v>2.9999999999999997E-4</v>
      </c>
    </row>
    <row r="107" spans="1:104">
      <c r="A107" s="174"/>
      <c r="B107" s="176"/>
      <c r="C107" s="227" t="s">
        <v>189</v>
      </c>
      <c r="D107" s="228"/>
      <c r="E107" s="177">
        <v>4</v>
      </c>
      <c r="F107" s="178"/>
      <c r="G107" s="179"/>
      <c r="M107" s="175" t="s">
        <v>189</v>
      </c>
      <c r="O107" s="166"/>
    </row>
    <row r="108" spans="1:104">
      <c r="A108" s="174"/>
      <c r="B108" s="176"/>
      <c r="C108" s="227" t="s">
        <v>150</v>
      </c>
      <c r="D108" s="228"/>
      <c r="E108" s="177">
        <v>2</v>
      </c>
      <c r="F108" s="178"/>
      <c r="G108" s="179"/>
      <c r="M108" s="175" t="s">
        <v>150</v>
      </c>
      <c r="O108" s="166"/>
    </row>
    <row r="109" spans="1:104">
      <c r="A109" s="167">
        <v>40</v>
      </c>
      <c r="B109" s="168" t="s">
        <v>211</v>
      </c>
      <c r="C109" s="169" t="s">
        <v>212</v>
      </c>
      <c r="D109" s="170" t="s">
        <v>112</v>
      </c>
      <c r="E109" s="171">
        <v>2</v>
      </c>
      <c r="F109" s="201"/>
      <c r="G109" s="172">
        <f>E109*F109</f>
        <v>0</v>
      </c>
      <c r="O109" s="166">
        <v>2</v>
      </c>
      <c r="AA109" s="144">
        <v>3</v>
      </c>
      <c r="AB109" s="144">
        <v>1</v>
      </c>
      <c r="AC109" s="144" t="s">
        <v>211</v>
      </c>
      <c r="AZ109" s="144">
        <v>2</v>
      </c>
      <c r="BA109" s="144">
        <f>IF(AZ109=1,G109,0)</f>
        <v>0</v>
      </c>
      <c r="BB109" s="144">
        <f>IF(AZ109=2,G109,0)</f>
        <v>0</v>
      </c>
      <c r="BC109" s="144">
        <f>IF(AZ109=3,G109,0)</f>
        <v>0</v>
      </c>
      <c r="BD109" s="144">
        <f>IF(AZ109=4,G109,0)</f>
        <v>0</v>
      </c>
      <c r="BE109" s="144">
        <f>IF(AZ109=5,G109,0)</f>
        <v>0</v>
      </c>
      <c r="CA109" s="173">
        <v>3</v>
      </c>
      <c r="CB109" s="173">
        <v>1</v>
      </c>
      <c r="CZ109" s="144">
        <v>4.0000000000000002E-4</v>
      </c>
    </row>
    <row r="110" spans="1:104">
      <c r="A110" s="167">
        <v>41</v>
      </c>
      <c r="B110" s="168" t="s">
        <v>213</v>
      </c>
      <c r="C110" s="169" t="s">
        <v>214</v>
      </c>
      <c r="D110" s="170" t="s">
        <v>112</v>
      </c>
      <c r="E110" s="171">
        <v>2</v>
      </c>
      <c r="F110" s="201"/>
      <c r="G110" s="172">
        <f>E110*F110</f>
        <v>0</v>
      </c>
      <c r="O110" s="166">
        <v>2</v>
      </c>
      <c r="AA110" s="144">
        <v>3</v>
      </c>
      <c r="AB110" s="144">
        <v>1</v>
      </c>
      <c r="AC110" s="144" t="s">
        <v>213</v>
      </c>
      <c r="AZ110" s="144">
        <v>2</v>
      </c>
      <c r="BA110" s="144">
        <f>IF(AZ110=1,G110,0)</f>
        <v>0</v>
      </c>
      <c r="BB110" s="144">
        <f>IF(AZ110=2,G110,0)</f>
        <v>0</v>
      </c>
      <c r="BC110" s="144">
        <f>IF(AZ110=3,G110,0)</f>
        <v>0</v>
      </c>
      <c r="BD110" s="144">
        <f>IF(AZ110=4,G110,0)</f>
        <v>0</v>
      </c>
      <c r="BE110" s="144">
        <f>IF(AZ110=5,G110,0)</f>
        <v>0</v>
      </c>
      <c r="CA110" s="173">
        <v>3</v>
      </c>
      <c r="CB110" s="173">
        <v>1</v>
      </c>
      <c r="CZ110" s="144">
        <v>6.7000000000000002E-4</v>
      </c>
    </row>
    <row r="111" spans="1:104">
      <c r="A111" s="167">
        <v>42</v>
      </c>
      <c r="B111" s="168" t="s">
        <v>215</v>
      </c>
      <c r="C111" s="169" t="s">
        <v>216</v>
      </c>
      <c r="D111" s="170" t="s">
        <v>106</v>
      </c>
      <c r="E111" s="171">
        <v>7.1460899999999994E-2</v>
      </c>
      <c r="F111" s="201"/>
      <c r="G111" s="172">
        <f>E111*F111</f>
        <v>0</v>
      </c>
      <c r="O111" s="166">
        <v>2</v>
      </c>
      <c r="AA111" s="144">
        <v>7</v>
      </c>
      <c r="AB111" s="144">
        <v>1001</v>
      </c>
      <c r="AC111" s="144">
        <v>5</v>
      </c>
      <c r="AZ111" s="144">
        <v>2</v>
      </c>
      <c r="BA111" s="144">
        <f>IF(AZ111=1,G111,0)</f>
        <v>0</v>
      </c>
      <c r="BB111" s="144">
        <f>IF(AZ111=2,G111,0)</f>
        <v>0</v>
      </c>
      <c r="BC111" s="144">
        <f>IF(AZ111=3,G111,0)</f>
        <v>0</v>
      </c>
      <c r="BD111" s="144">
        <f>IF(AZ111=4,G111,0)</f>
        <v>0</v>
      </c>
      <c r="BE111" s="144">
        <f>IF(AZ111=5,G111,0)</f>
        <v>0</v>
      </c>
      <c r="CA111" s="173">
        <v>7</v>
      </c>
      <c r="CB111" s="173">
        <v>1001</v>
      </c>
      <c r="CZ111" s="144">
        <v>0</v>
      </c>
    </row>
    <row r="112" spans="1:104">
      <c r="A112" s="180"/>
      <c r="B112" s="181" t="s">
        <v>77</v>
      </c>
      <c r="C112" s="182" t="str">
        <f>CONCATENATE(B65," ",C65)</f>
        <v>722 Vnitřní vodovod</v>
      </c>
      <c r="D112" s="183"/>
      <c r="E112" s="184"/>
      <c r="F112" s="185"/>
      <c r="G112" s="186">
        <f>SUM(G65:G111)</f>
        <v>0</v>
      </c>
      <c r="O112" s="166">
        <v>4</v>
      </c>
      <c r="BA112" s="187">
        <f>SUM(BA65:BA111)</f>
        <v>0</v>
      </c>
      <c r="BB112" s="187">
        <f>SUM(BB65:BB111)</f>
        <v>0</v>
      </c>
      <c r="BC112" s="187">
        <f>SUM(BC65:BC111)</f>
        <v>0</v>
      </c>
      <c r="BD112" s="187">
        <f>SUM(BD65:BD111)</f>
        <v>0</v>
      </c>
      <c r="BE112" s="187">
        <f>SUM(BE65:BE111)</f>
        <v>0</v>
      </c>
    </row>
    <row r="113" spans="1:104">
      <c r="A113" s="159" t="s">
        <v>74</v>
      </c>
      <c r="B113" s="160" t="s">
        <v>217</v>
      </c>
      <c r="C113" s="161" t="s">
        <v>218</v>
      </c>
      <c r="D113" s="162"/>
      <c r="E113" s="163"/>
      <c r="F113" s="163"/>
      <c r="G113" s="164"/>
      <c r="H113" s="165"/>
      <c r="I113" s="165"/>
      <c r="O113" s="166">
        <v>1</v>
      </c>
    </row>
    <row r="114" spans="1:104">
      <c r="A114" s="167">
        <v>43</v>
      </c>
      <c r="B114" s="168" t="s">
        <v>219</v>
      </c>
      <c r="C114" s="169" t="s">
        <v>282</v>
      </c>
      <c r="D114" s="170" t="s">
        <v>171</v>
      </c>
      <c r="E114" s="171">
        <v>4</v>
      </c>
      <c r="F114" s="201"/>
      <c r="G114" s="172">
        <f>E114*F114</f>
        <v>0</v>
      </c>
      <c r="O114" s="166">
        <v>2</v>
      </c>
      <c r="AA114" s="144">
        <v>1</v>
      </c>
      <c r="AB114" s="144">
        <v>7</v>
      </c>
      <c r="AC114" s="144">
        <v>7</v>
      </c>
      <c r="AZ114" s="144">
        <v>2</v>
      </c>
      <c r="BA114" s="144">
        <f>IF(AZ114=1,G114,0)</f>
        <v>0</v>
      </c>
      <c r="BB114" s="144">
        <f>IF(AZ114=2,G114,0)</f>
        <v>0</v>
      </c>
      <c r="BC114" s="144">
        <f>IF(AZ114=3,G114,0)</f>
        <v>0</v>
      </c>
      <c r="BD114" s="144">
        <f>IF(AZ114=4,G114,0)</f>
        <v>0</v>
      </c>
      <c r="BE114" s="144">
        <f>IF(AZ114=5,G114,0)</f>
        <v>0</v>
      </c>
      <c r="CA114" s="173">
        <v>1</v>
      </c>
      <c r="CB114" s="173">
        <v>7</v>
      </c>
      <c r="CZ114" s="144">
        <v>1.772E-2</v>
      </c>
    </row>
    <row r="115" spans="1:104">
      <c r="A115" s="167">
        <v>44</v>
      </c>
      <c r="B115" s="168" t="s">
        <v>220</v>
      </c>
      <c r="C115" s="169" t="s">
        <v>283</v>
      </c>
      <c r="D115" s="170" t="s">
        <v>171</v>
      </c>
      <c r="E115" s="171">
        <v>2</v>
      </c>
      <c r="F115" s="201"/>
      <c r="G115" s="172">
        <f>E115*F115</f>
        <v>0</v>
      </c>
      <c r="O115" s="166">
        <v>2</v>
      </c>
      <c r="AA115" s="144">
        <v>1</v>
      </c>
      <c r="AB115" s="144">
        <v>7</v>
      </c>
      <c r="AC115" s="144">
        <v>7</v>
      </c>
      <c r="AZ115" s="144">
        <v>2</v>
      </c>
      <c r="BA115" s="144">
        <f>IF(AZ115=1,G115,0)</f>
        <v>0</v>
      </c>
      <c r="BB115" s="144">
        <f>IF(AZ115=2,G115,0)</f>
        <v>0</v>
      </c>
      <c r="BC115" s="144">
        <f>IF(AZ115=3,G115,0)</f>
        <v>0</v>
      </c>
      <c r="BD115" s="144">
        <f>IF(AZ115=4,G115,0)</f>
        <v>0</v>
      </c>
      <c r="BE115" s="144">
        <f>IF(AZ115=5,G115,0)</f>
        <v>0</v>
      </c>
      <c r="CA115" s="173">
        <v>1</v>
      </c>
      <c r="CB115" s="173">
        <v>7</v>
      </c>
      <c r="CZ115" s="144">
        <v>1.421E-2</v>
      </c>
    </row>
    <row r="116" spans="1:104">
      <c r="A116" s="167">
        <v>45</v>
      </c>
      <c r="B116" s="168" t="s">
        <v>221</v>
      </c>
      <c r="C116" s="169" t="s">
        <v>290</v>
      </c>
      <c r="D116" s="170" t="s">
        <v>171</v>
      </c>
      <c r="E116" s="171">
        <v>1</v>
      </c>
      <c r="F116" s="201"/>
      <c r="G116" s="172">
        <f>E116*F116</f>
        <v>0</v>
      </c>
      <c r="O116" s="166">
        <v>2</v>
      </c>
      <c r="AA116" s="144">
        <v>1</v>
      </c>
      <c r="AB116" s="144">
        <v>7</v>
      </c>
      <c r="AC116" s="144">
        <v>7</v>
      </c>
      <c r="AZ116" s="144">
        <v>2</v>
      </c>
      <c r="BA116" s="144">
        <f>IF(AZ116=1,G116,0)</f>
        <v>0</v>
      </c>
      <c r="BB116" s="144">
        <f>IF(AZ116=2,G116,0)</f>
        <v>0</v>
      </c>
      <c r="BC116" s="144">
        <f>IF(AZ116=3,G116,0)</f>
        <v>0</v>
      </c>
      <c r="BD116" s="144">
        <f>IF(AZ116=4,G116,0)</f>
        <v>0</v>
      </c>
      <c r="BE116" s="144">
        <f>IF(AZ116=5,G116,0)</f>
        <v>0</v>
      </c>
      <c r="CA116" s="173">
        <v>1</v>
      </c>
      <c r="CB116" s="173">
        <v>7</v>
      </c>
      <c r="CZ116" s="144">
        <v>7.0000000000000001E-3</v>
      </c>
    </row>
    <row r="117" spans="1:104">
      <c r="A117" s="167">
        <v>46</v>
      </c>
      <c r="B117" s="168" t="s">
        <v>222</v>
      </c>
      <c r="C117" s="169" t="s">
        <v>284</v>
      </c>
      <c r="D117" s="170" t="s">
        <v>171</v>
      </c>
      <c r="E117" s="171">
        <v>2</v>
      </c>
      <c r="F117" s="201"/>
      <c r="G117" s="172">
        <f>E117*F117</f>
        <v>0</v>
      </c>
      <c r="O117" s="166">
        <v>2</v>
      </c>
      <c r="AA117" s="144">
        <v>1</v>
      </c>
      <c r="AB117" s="144">
        <v>7</v>
      </c>
      <c r="AC117" s="144">
        <v>7</v>
      </c>
      <c r="AZ117" s="144">
        <v>2</v>
      </c>
      <c r="BA117" s="144">
        <f>IF(AZ117=1,G117,0)</f>
        <v>0</v>
      </c>
      <c r="BB117" s="144">
        <f>IF(AZ117=2,G117,0)</f>
        <v>0</v>
      </c>
      <c r="BC117" s="144">
        <f>IF(AZ117=3,G117,0)</f>
        <v>0</v>
      </c>
      <c r="BD117" s="144">
        <f>IF(AZ117=4,G117,0)</f>
        <v>0</v>
      </c>
      <c r="BE117" s="144">
        <f>IF(AZ117=5,G117,0)</f>
        <v>0</v>
      </c>
      <c r="CA117" s="173">
        <v>1</v>
      </c>
      <c r="CB117" s="173">
        <v>7</v>
      </c>
      <c r="CZ117" s="144">
        <v>1.6E-2</v>
      </c>
    </row>
    <row r="118" spans="1:104">
      <c r="A118" s="174"/>
      <c r="B118" s="176"/>
      <c r="C118" s="227" t="s">
        <v>223</v>
      </c>
      <c r="D118" s="228"/>
      <c r="E118" s="177">
        <v>2</v>
      </c>
      <c r="F118" s="178"/>
      <c r="G118" s="179"/>
      <c r="M118" s="175" t="s">
        <v>223</v>
      </c>
      <c r="O118" s="166"/>
    </row>
    <row r="119" spans="1:104">
      <c r="A119" s="167">
        <v>47</v>
      </c>
      <c r="B119" s="168" t="s">
        <v>224</v>
      </c>
      <c r="C119" s="169" t="s">
        <v>285</v>
      </c>
      <c r="D119" s="170" t="s">
        <v>171</v>
      </c>
      <c r="E119" s="171">
        <v>6</v>
      </c>
      <c r="F119" s="201"/>
      <c r="G119" s="172">
        <f>E119*F119</f>
        <v>0</v>
      </c>
      <c r="O119" s="166">
        <v>2</v>
      </c>
      <c r="AA119" s="144">
        <v>1</v>
      </c>
      <c r="AB119" s="144">
        <v>7</v>
      </c>
      <c r="AC119" s="144">
        <v>7</v>
      </c>
      <c r="AZ119" s="144">
        <v>2</v>
      </c>
      <c r="BA119" s="144">
        <f>IF(AZ119=1,G119,0)</f>
        <v>0</v>
      </c>
      <c r="BB119" s="144">
        <f>IF(AZ119=2,G119,0)</f>
        <v>0</v>
      </c>
      <c r="BC119" s="144">
        <f>IF(AZ119=3,G119,0)</f>
        <v>0</v>
      </c>
      <c r="BD119" s="144">
        <f>IF(AZ119=4,G119,0)</f>
        <v>0</v>
      </c>
      <c r="BE119" s="144">
        <f>IF(AZ119=5,G119,0)</f>
        <v>0</v>
      </c>
      <c r="CA119" s="173">
        <v>1</v>
      </c>
      <c r="CB119" s="173">
        <v>7</v>
      </c>
      <c r="CZ119" s="144">
        <v>2.4000000000000001E-4</v>
      </c>
    </row>
    <row r="120" spans="1:104">
      <c r="A120" s="174"/>
      <c r="B120" s="176"/>
      <c r="C120" s="227" t="s">
        <v>225</v>
      </c>
      <c r="D120" s="228"/>
      <c r="E120" s="177">
        <v>6</v>
      </c>
      <c r="F120" s="178"/>
      <c r="G120" s="179"/>
      <c r="M120" s="175" t="s">
        <v>225</v>
      </c>
      <c r="O120" s="166"/>
    </row>
    <row r="121" spans="1:104" ht="20.399999999999999" customHeight="1">
      <c r="A121" s="167">
        <v>48</v>
      </c>
      <c r="B121" s="168" t="s">
        <v>226</v>
      </c>
      <c r="C121" s="169" t="s">
        <v>227</v>
      </c>
      <c r="D121" s="170" t="s">
        <v>112</v>
      </c>
      <c r="E121" s="171">
        <v>3</v>
      </c>
      <c r="F121" s="201"/>
      <c r="G121" s="172">
        <f>E121*F121</f>
        <v>0</v>
      </c>
      <c r="O121" s="166">
        <v>2</v>
      </c>
      <c r="AA121" s="144">
        <v>1</v>
      </c>
      <c r="AB121" s="144">
        <v>7</v>
      </c>
      <c r="AC121" s="144">
        <v>7</v>
      </c>
      <c r="AZ121" s="144">
        <v>2</v>
      </c>
      <c r="BA121" s="144">
        <f>IF(AZ121=1,G121,0)</f>
        <v>0</v>
      </c>
      <c r="BB121" s="144">
        <f>IF(AZ121=2,G121,0)</f>
        <v>0</v>
      </c>
      <c r="BC121" s="144">
        <f>IF(AZ121=3,G121,0)</f>
        <v>0</v>
      </c>
      <c r="BD121" s="144">
        <f>IF(AZ121=4,G121,0)</f>
        <v>0</v>
      </c>
      <c r="BE121" s="144">
        <f>IF(AZ121=5,G121,0)</f>
        <v>0</v>
      </c>
      <c r="CA121" s="173">
        <v>1</v>
      </c>
      <c r="CB121" s="173">
        <v>7</v>
      </c>
      <c r="CZ121" s="144">
        <v>8.4999999999999995E-4</v>
      </c>
    </row>
    <row r="122" spans="1:104" ht="20.399999999999999">
      <c r="A122" s="167">
        <v>49</v>
      </c>
      <c r="B122" s="168" t="s">
        <v>228</v>
      </c>
      <c r="C122" s="169" t="s">
        <v>229</v>
      </c>
      <c r="D122" s="170" t="s">
        <v>112</v>
      </c>
      <c r="E122" s="171">
        <v>1</v>
      </c>
      <c r="F122" s="201"/>
      <c r="G122" s="172">
        <f>E122*F122</f>
        <v>0</v>
      </c>
      <c r="O122" s="166">
        <v>2</v>
      </c>
      <c r="AA122" s="144">
        <v>1</v>
      </c>
      <c r="AB122" s="144">
        <v>7</v>
      </c>
      <c r="AC122" s="144">
        <v>7</v>
      </c>
      <c r="AZ122" s="144">
        <v>2</v>
      </c>
      <c r="BA122" s="144">
        <f>IF(AZ122=1,G122,0)</f>
        <v>0</v>
      </c>
      <c r="BB122" s="144">
        <f>IF(AZ122=2,G122,0)</f>
        <v>0</v>
      </c>
      <c r="BC122" s="144">
        <f>IF(AZ122=3,G122,0)</f>
        <v>0</v>
      </c>
      <c r="BD122" s="144">
        <f>IF(AZ122=4,G122,0)</f>
        <v>0</v>
      </c>
      <c r="BE122" s="144">
        <f>IF(AZ122=5,G122,0)</f>
        <v>0</v>
      </c>
      <c r="CA122" s="173">
        <v>1</v>
      </c>
      <c r="CB122" s="173">
        <v>7</v>
      </c>
      <c r="CZ122" s="144">
        <v>1.5200000000000001E-3</v>
      </c>
    </row>
    <row r="123" spans="1:104">
      <c r="A123" s="167">
        <v>50</v>
      </c>
      <c r="B123" s="168" t="s">
        <v>230</v>
      </c>
      <c r="C123" s="169" t="s">
        <v>231</v>
      </c>
      <c r="D123" s="170" t="s">
        <v>112</v>
      </c>
      <c r="E123" s="171">
        <v>1</v>
      </c>
      <c r="F123" s="201"/>
      <c r="G123" s="172">
        <f>E123*F123</f>
        <v>0</v>
      </c>
      <c r="O123" s="166">
        <v>2</v>
      </c>
      <c r="AA123" s="144">
        <v>1</v>
      </c>
      <c r="AB123" s="144">
        <v>7</v>
      </c>
      <c r="AC123" s="144">
        <v>7</v>
      </c>
      <c r="AZ123" s="144">
        <v>2</v>
      </c>
      <c r="BA123" s="144">
        <f>IF(AZ123=1,G123,0)</f>
        <v>0</v>
      </c>
      <c r="BB123" s="144">
        <f>IF(AZ123=2,G123,0)</f>
        <v>0</v>
      </c>
      <c r="BC123" s="144">
        <f>IF(AZ123=3,G123,0)</f>
        <v>0</v>
      </c>
      <c r="BD123" s="144">
        <f>IF(AZ123=4,G123,0)</f>
        <v>0</v>
      </c>
      <c r="BE123" s="144">
        <f>IF(AZ123=5,G123,0)</f>
        <v>0</v>
      </c>
      <c r="CA123" s="173">
        <v>1</v>
      </c>
      <c r="CB123" s="173">
        <v>7</v>
      </c>
      <c r="CZ123" s="144">
        <v>2.0000000000000002E-5</v>
      </c>
    </row>
    <row r="124" spans="1:104">
      <c r="A124" s="167">
        <v>51</v>
      </c>
      <c r="B124" s="168" t="s">
        <v>232</v>
      </c>
      <c r="C124" s="169" t="s">
        <v>286</v>
      </c>
      <c r="D124" s="170" t="s">
        <v>112</v>
      </c>
      <c r="E124" s="171">
        <v>3</v>
      </c>
      <c r="F124" s="201"/>
      <c r="G124" s="172">
        <f>E124*F124</f>
        <v>0</v>
      </c>
      <c r="O124" s="166">
        <v>2</v>
      </c>
      <c r="AA124" s="144">
        <v>1</v>
      </c>
      <c r="AB124" s="144">
        <v>7</v>
      </c>
      <c r="AC124" s="144">
        <v>7</v>
      </c>
      <c r="AZ124" s="144">
        <v>2</v>
      </c>
      <c r="BA124" s="144">
        <f>IF(AZ124=1,G124,0)</f>
        <v>0</v>
      </c>
      <c r="BB124" s="144">
        <f>IF(AZ124=2,G124,0)</f>
        <v>0</v>
      </c>
      <c r="BC124" s="144">
        <f>IF(AZ124=3,G124,0)</f>
        <v>0</v>
      </c>
      <c r="BD124" s="144">
        <f>IF(AZ124=4,G124,0)</f>
        <v>0</v>
      </c>
      <c r="BE124" s="144">
        <f>IF(AZ124=5,G124,0)</f>
        <v>0</v>
      </c>
      <c r="CA124" s="173">
        <v>1</v>
      </c>
      <c r="CB124" s="173">
        <v>7</v>
      </c>
      <c r="CZ124" s="144">
        <v>0</v>
      </c>
    </row>
    <row r="125" spans="1:104">
      <c r="A125" s="174"/>
      <c r="B125" s="176"/>
      <c r="C125" s="227" t="s">
        <v>233</v>
      </c>
      <c r="D125" s="228"/>
      <c r="E125" s="177">
        <v>3</v>
      </c>
      <c r="F125" s="178"/>
      <c r="G125" s="179"/>
      <c r="M125" s="175" t="s">
        <v>233</v>
      </c>
      <c r="O125" s="166"/>
    </row>
    <row r="126" spans="1:104">
      <c r="A126" s="167">
        <v>52</v>
      </c>
      <c r="B126" s="168" t="s">
        <v>234</v>
      </c>
      <c r="C126" s="169" t="s">
        <v>235</v>
      </c>
      <c r="D126" s="170" t="s">
        <v>112</v>
      </c>
      <c r="E126" s="171">
        <v>3</v>
      </c>
      <c r="F126" s="201"/>
      <c r="G126" s="172">
        <f>E126*F126</f>
        <v>0</v>
      </c>
      <c r="O126" s="166">
        <v>2</v>
      </c>
      <c r="AA126" s="144">
        <v>1</v>
      </c>
      <c r="AB126" s="144">
        <v>7</v>
      </c>
      <c r="AC126" s="144">
        <v>7</v>
      </c>
      <c r="AZ126" s="144">
        <v>2</v>
      </c>
      <c r="BA126" s="144">
        <f>IF(AZ126=1,G126,0)</f>
        <v>0</v>
      </c>
      <c r="BB126" s="144">
        <f>IF(AZ126=2,G126,0)</f>
        <v>0</v>
      </c>
      <c r="BC126" s="144">
        <f>IF(AZ126=3,G126,0)</f>
        <v>0</v>
      </c>
      <c r="BD126" s="144">
        <f>IF(AZ126=4,G126,0)</f>
        <v>0</v>
      </c>
      <c r="BE126" s="144">
        <f>IF(AZ126=5,G126,0)</f>
        <v>0</v>
      </c>
      <c r="CA126" s="173">
        <v>1</v>
      </c>
      <c r="CB126" s="173">
        <v>7</v>
      </c>
      <c r="CZ126" s="144">
        <v>1E-4</v>
      </c>
    </row>
    <row r="127" spans="1:104">
      <c r="A127" s="167">
        <v>53</v>
      </c>
      <c r="B127" s="168" t="s">
        <v>157</v>
      </c>
      <c r="C127" s="169" t="s">
        <v>158</v>
      </c>
      <c r="D127" s="170" t="s">
        <v>159</v>
      </c>
      <c r="E127" s="171">
        <v>16</v>
      </c>
      <c r="F127" s="201"/>
      <c r="G127" s="172">
        <f>E127*F127</f>
        <v>0</v>
      </c>
      <c r="O127" s="166">
        <v>2</v>
      </c>
      <c r="AA127" s="144">
        <v>1</v>
      </c>
      <c r="AB127" s="144">
        <v>1</v>
      </c>
      <c r="AC127" s="144">
        <v>1</v>
      </c>
      <c r="AZ127" s="144">
        <v>2</v>
      </c>
      <c r="BA127" s="144">
        <f>IF(AZ127=1,G127,0)</f>
        <v>0</v>
      </c>
      <c r="BB127" s="144">
        <f>IF(AZ127=2,G127,0)</f>
        <v>0</v>
      </c>
      <c r="BC127" s="144">
        <f>IF(AZ127=3,G127,0)</f>
        <v>0</v>
      </c>
      <c r="BD127" s="144">
        <f>IF(AZ127=4,G127,0)</f>
        <v>0</v>
      </c>
      <c r="BE127" s="144">
        <f>IF(AZ127=5,G127,0)</f>
        <v>0</v>
      </c>
      <c r="CA127" s="173">
        <v>1</v>
      </c>
      <c r="CB127" s="173">
        <v>1</v>
      </c>
      <c r="CZ127" s="144">
        <v>0</v>
      </c>
    </row>
    <row r="128" spans="1:104">
      <c r="A128" s="167">
        <v>54</v>
      </c>
      <c r="B128" s="168" t="s">
        <v>236</v>
      </c>
      <c r="C128" s="169" t="s">
        <v>237</v>
      </c>
      <c r="D128" s="170" t="s">
        <v>238</v>
      </c>
      <c r="E128" s="171">
        <v>1</v>
      </c>
      <c r="F128" s="201"/>
      <c r="G128" s="172">
        <f>E128*F128</f>
        <v>0</v>
      </c>
      <c r="O128" s="166">
        <v>2</v>
      </c>
      <c r="AA128" s="144">
        <v>12</v>
      </c>
      <c r="AB128" s="144">
        <v>0</v>
      </c>
      <c r="AC128" s="144">
        <v>75</v>
      </c>
      <c r="AZ128" s="144">
        <v>2</v>
      </c>
      <c r="BA128" s="144">
        <f>IF(AZ128=1,G128,0)</f>
        <v>0</v>
      </c>
      <c r="BB128" s="144">
        <f>IF(AZ128=2,G128,0)</f>
        <v>0</v>
      </c>
      <c r="BC128" s="144">
        <f>IF(AZ128=3,G128,0)</f>
        <v>0</v>
      </c>
      <c r="BD128" s="144">
        <f>IF(AZ128=4,G128,0)</f>
        <v>0</v>
      </c>
      <c r="BE128" s="144">
        <f>IF(AZ128=5,G128,0)</f>
        <v>0</v>
      </c>
      <c r="CA128" s="173">
        <v>12</v>
      </c>
      <c r="CB128" s="173">
        <v>0</v>
      </c>
      <c r="CZ128" s="144">
        <v>0</v>
      </c>
    </row>
    <row r="129" spans="1:104">
      <c r="A129" s="167">
        <v>55</v>
      </c>
      <c r="B129" s="168" t="s">
        <v>239</v>
      </c>
      <c r="C129" s="169" t="s">
        <v>240</v>
      </c>
      <c r="D129" s="170" t="s">
        <v>238</v>
      </c>
      <c r="E129" s="171">
        <v>3</v>
      </c>
      <c r="F129" s="201"/>
      <c r="G129" s="172">
        <f>E129*F129</f>
        <v>0</v>
      </c>
      <c r="O129" s="166">
        <v>2</v>
      </c>
      <c r="AA129" s="144">
        <v>12</v>
      </c>
      <c r="AB129" s="144">
        <v>0</v>
      </c>
      <c r="AC129" s="144">
        <v>76</v>
      </c>
      <c r="AZ129" s="144">
        <v>2</v>
      </c>
      <c r="BA129" s="144">
        <f>IF(AZ129=1,G129,0)</f>
        <v>0</v>
      </c>
      <c r="BB129" s="144">
        <f>IF(AZ129=2,G129,0)</f>
        <v>0</v>
      </c>
      <c r="BC129" s="144">
        <f>IF(AZ129=3,G129,0)</f>
        <v>0</v>
      </c>
      <c r="BD129" s="144">
        <f>IF(AZ129=4,G129,0)</f>
        <v>0</v>
      </c>
      <c r="BE129" s="144">
        <f>IF(AZ129=5,G129,0)</f>
        <v>0</v>
      </c>
      <c r="CA129" s="173">
        <v>12</v>
      </c>
      <c r="CB129" s="173">
        <v>0</v>
      </c>
      <c r="CZ129" s="144">
        <v>0</v>
      </c>
    </row>
    <row r="130" spans="1:104">
      <c r="A130" s="174"/>
      <c r="B130" s="176"/>
      <c r="C130" s="227" t="s">
        <v>241</v>
      </c>
      <c r="D130" s="228"/>
      <c r="E130" s="177">
        <v>3</v>
      </c>
      <c r="F130" s="178"/>
      <c r="G130" s="179"/>
      <c r="M130" s="175" t="s">
        <v>241</v>
      </c>
      <c r="O130" s="166"/>
    </row>
    <row r="131" spans="1:104">
      <c r="A131" s="167">
        <v>56</v>
      </c>
      <c r="B131" s="168" t="s">
        <v>242</v>
      </c>
      <c r="C131" s="169" t="s">
        <v>243</v>
      </c>
      <c r="D131" s="170" t="s">
        <v>238</v>
      </c>
      <c r="E131" s="171">
        <v>2</v>
      </c>
      <c r="F131" s="201"/>
      <c r="G131" s="172">
        <f>E131*F131</f>
        <v>0</v>
      </c>
      <c r="O131" s="166">
        <v>2</v>
      </c>
      <c r="AA131" s="144">
        <v>12</v>
      </c>
      <c r="AB131" s="144">
        <v>0</v>
      </c>
      <c r="AC131" s="144">
        <v>77</v>
      </c>
      <c r="AZ131" s="144">
        <v>2</v>
      </c>
      <c r="BA131" s="144">
        <f>IF(AZ131=1,G131,0)</f>
        <v>0</v>
      </c>
      <c r="BB131" s="144">
        <f>IF(AZ131=2,G131,0)</f>
        <v>0</v>
      </c>
      <c r="BC131" s="144">
        <f>IF(AZ131=3,G131,0)</f>
        <v>0</v>
      </c>
      <c r="BD131" s="144">
        <f>IF(AZ131=4,G131,0)</f>
        <v>0</v>
      </c>
      <c r="BE131" s="144">
        <f>IF(AZ131=5,G131,0)</f>
        <v>0</v>
      </c>
      <c r="CA131" s="173">
        <v>12</v>
      </c>
      <c r="CB131" s="173">
        <v>0</v>
      </c>
      <c r="CZ131" s="144">
        <v>0</v>
      </c>
    </row>
    <row r="132" spans="1:104">
      <c r="A132" s="174"/>
      <c r="B132" s="176"/>
      <c r="C132" s="227" t="s">
        <v>244</v>
      </c>
      <c r="D132" s="228"/>
      <c r="E132" s="177">
        <v>2</v>
      </c>
      <c r="F132" s="178"/>
      <c r="G132" s="179"/>
      <c r="M132" s="175" t="s">
        <v>244</v>
      </c>
      <c r="O132" s="166"/>
    </row>
    <row r="133" spans="1:104">
      <c r="A133" s="167">
        <v>57</v>
      </c>
      <c r="B133" s="168" t="s">
        <v>245</v>
      </c>
      <c r="C133" s="169" t="s">
        <v>246</v>
      </c>
      <c r="D133" s="170" t="s">
        <v>238</v>
      </c>
      <c r="E133" s="171">
        <v>3</v>
      </c>
      <c r="F133" s="201"/>
      <c r="G133" s="172">
        <f>E133*F133</f>
        <v>0</v>
      </c>
      <c r="O133" s="166">
        <v>2</v>
      </c>
      <c r="AA133" s="144">
        <v>12</v>
      </c>
      <c r="AB133" s="144">
        <v>0</v>
      </c>
      <c r="AC133" s="144">
        <v>78</v>
      </c>
      <c r="AZ133" s="144">
        <v>2</v>
      </c>
      <c r="BA133" s="144">
        <f>IF(AZ133=1,G133,0)</f>
        <v>0</v>
      </c>
      <c r="BB133" s="144">
        <f>IF(AZ133=2,G133,0)</f>
        <v>0</v>
      </c>
      <c r="BC133" s="144">
        <f>IF(AZ133=3,G133,0)</f>
        <v>0</v>
      </c>
      <c r="BD133" s="144">
        <f>IF(AZ133=4,G133,0)</f>
        <v>0</v>
      </c>
      <c r="BE133" s="144">
        <f>IF(AZ133=5,G133,0)</f>
        <v>0</v>
      </c>
      <c r="CA133" s="173">
        <v>12</v>
      </c>
      <c r="CB133" s="173">
        <v>0</v>
      </c>
      <c r="CZ133" s="144">
        <v>0</v>
      </c>
    </row>
    <row r="134" spans="1:104">
      <c r="A134" s="174"/>
      <c r="B134" s="176"/>
      <c r="C134" s="227" t="s">
        <v>241</v>
      </c>
      <c r="D134" s="228"/>
      <c r="E134" s="177">
        <v>3</v>
      </c>
      <c r="F134" s="178"/>
      <c r="G134" s="179"/>
      <c r="M134" s="175" t="s">
        <v>241</v>
      </c>
      <c r="O134" s="166"/>
    </row>
    <row r="135" spans="1:104">
      <c r="A135" s="167">
        <v>58</v>
      </c>
      <c r="B135" s="168" t="s">
        <v>247</v>
      </c>
      <c r="C135" s="169" t="s">
        <v>248</v>
      </c>
      <c r="D135" s="170" t="s">
        <v>238</v>
      </c>
      <c r="E135" s="171">
        <v>1</v>
      </c>
      <c r="F135" s="201"/>
      <c r="G135" s="172">
        <f>E135*F135</f>
        <v>0</v>
      </c>
      <c r="O135" s="166">
        <v>2</v>
      </c>
      <c r="AA135" s="144">
        <v>12</v>
      </c>
      <c r="AB135" s="144">
        <v>0</v>
      </c>
      <c r="AC135" s="144">
        <v>79</v>
      </c>
      <c r="AZ135" s="144">
        <v>2</v>
      </c>
      <c r="BA135" s="144">
        <f>IF(AZ135=1,G135,0)</f>
        <v>0</v>
      </c>
      <c r="BB135" s="144">
        <f>IF(AZ135=2,G135,0)</f>
        <v>0</v>
      </c>
      <c r="BC135" s="144">
        <f>IF(AZ135=3,G135,0)</f>
        <v>0</v>
      </c>
      <c r="BD135" s="144">
        <f>IF(AZ135=4,G135,0)</f>
        <v>0</v>
      </c>
      <c r="BE135" s="144">
        <f>IF(AZ135=5,G135,0)</f>
        <v>0</v>
      </c>
      <c r="CA135" s="173">
        <v>12</v>
      </c>
      <c r="CB135" s="173">
        <v>0</v>
      </c>
      <c r="CZ135" s="144">
        <v>0</v>
      </c>
    </row>
    <row r="136" spans="1:104">
      <c r="A136" s="174"/>
      <c r="B136" s="176"/>
      <c r="C136" s="227" t="s">
        <v>249</v>
      </c>
      <c r="D136" s="228"/>
      <c r="E136" s="177">
        <v>1</v>
      </c>
      <c r="F136" s="178"/>
      <c r="G136" s="179"/>
      <c r="M136" s="175" t="s">
        <v>249</v>
      </c>
      <c r="O136" s="166"/>
    </row>
    <row r="137" spans="1:104">
      <c r="A137" s="167">
        <v>59</v>
      </c>
      <c r="B137" s="168" t="s">
        <v>250</v>
      </c>
      <c r="C137" s="169" t="s">
        <v>251</v>
      </c>
      <c r="D137" s="170" t="s">
        <v>238</v>
      </c>
      <c r="E137" s="171">
        <v>4</v>
      </c>
      <c r="F137" s="201"/>
      <c r="G137" s="172">
        <f>E137*F137</f>
        <v>0</v>
      </c>
      <c r="O137" s="166">
        <v>2</v>
      </c>
      <c r="AA137" s="144">
        <v>12</v>
      </c>
      <c r="AB137" s="144">
        <v>0</v>
      </c>
      <c r="AC137" s="144">
        <v>80</v>
      </c>
      <c r="AZ137" s="144">
        <v>2</v>
      </c>
      <c r="BA137" s="144">
        <f>IF(AZ137=1,G137,0)</f>
        <v>0</v>
      </c>
      <c r="BB137" s="144">
        <f>IF(AZ137=2,G137,0)</f>
        <v>0</v>
      </c>
      <c r="BC137" s="144">
        <f>IF(AZ137=3,G137,0)</f>
        <v>0</v>
      </c>
      <c r="BD137" s="144">
        <f>IF(AZ137=4,G137,0)</f>
        <v>0</v>
      </c>
      <c r="BE137" s="144">
        <f>IF(AZ137=5,G137,0)</f>
        <v>0</v>
      </c>
      <c r="CA137" s="173">
        <v>12</v>
      </c>
      <c r="CB137" s="173">
        <v>0</v>
      </c>
      <c r="CZ137" s="144">
        <v>0</v>
      </c>
    </row>
    <row r="138" spans="1:104">
      <c r="A138" s="174"/>
      <c r="B138" s="176"/>
      <c r="C138" s="227" t="s">
        <v>252</v>
      </c>
      <c r="D138" s="228"/>
      <c r="E138" s="177">
        <v>4</v>
      </c>
      <c r="F138" s="178"/>
      <c r="G138" s="179"/>
      <c r="M138" s="175" t="s">
        <v>252</v>
      </c>
      <c r="O138" s="166"/>
    </row>
    <row r="139" spans="1:104">
      <c r="A139" s="167">
        <v>60</v>
      </c>
      <c r="B139" s="168" t="s">
        <v>253</v>
      </c>
      <c r="C139" s="169" t="s">
        <v>254</v>
      </c>
      <c r="D139" s="170" t="s">
        <v>238</v>
      </c>
      <c r="E139" s="171">
        <v>3</v>
      </c>
      <c r="F139" s="201"/>
      <c r="G139" s="172">
        <f>E139*F139</f>
        <v>0</v>
      </c>
      <c r="O139" s="166">
        <v>2</v>
      </c>
      <c r="AA139" s="144">
        <v>12</v>
      </c>
      <c r="AB139" s="144">
        <v>0</v>
      </c>
      <c r="AC139" s="144">
        <v>81</v>
      </c>
      <c r="AZ139" s="144">
        <v>2</v>
      </c>
      <c r="BA139" s="144">
        <f>IF(AZ139=1,G139,0)</f>
        <v>0</v>
      </c>
      <c r="BB139" s="144">
        <f>IF(AZ139=2,G139,0)</f>
        <v>0</v>
      </c>
      <c r="BC139" s="144">
        <f>IF(AZ139=3,G139,0)</f>
        <v>0</v>
      </c>
      <c r="BD139" s="144">
        <f>IF(AZ139=4,G139,0)</f>
        <v>0</v>
      </c>
      <c r="BE139" s="144">
        <f>IF(AZ139=5,G139,0)</f>
        <v>0</v>
      </c>
      <c r="CA139" s="173">
        <v>12</v>
      </c>
      <c r="CB139" s="173">
        <v>0</v>
      </c>
      <c r="CZ139" s="144">
        <v>0</v>
      </c>
    </row>
    <row r="140" spans="1:104">
      <c r="A140" s="174"/>
      <c r="B140" s="176"/>
      <c r="C140" s="227" t="s">
        <v>241</v>
      </c>
      <c r="D140" s="228"/>
      <c r="E140" s="177">
        <v>3</v>
      </c>
      <c r="F140" s="178"/>
      <c r="G140" s="179"/>
      <c r="M140" s="175" t="s">
        <v>241</v>
      </c>
      <c r="O140" s="166"/>
    </row>
    <row r="141" spans="1:104">
      <c r="A141" s="167">
        <v>61</v>
      </c>
      <c r="B141" s="168" t="s">
        <v>255</v>
      </c>
      <c r="C141" s="169" t="s">
        <v>256</v>
      </c>
      <c r="D141" s="170" t="s">
        <v>238</v>
      </c>
      <c r="E141" s="171">
        <v>4</v>
      </c>
      <c r="F141" s="201"/>
      <c r="G141" s="172">
        <f>E141*F141</f>
        <v>0</v>
      </c>
      <c r="O141" s="166">
        <v>2</v>
      </c>
      <c r="AA141" s="144">
        <v>12</v>
      </c>
      <c r="AB141" s="144">
        <v>0</v>
      </c>
      <c r="AC141" s="144">
        <v>82</v>
      </c>
      <c r="AZ141" s="144">
        <v>2</v>
      </c>
      <c r="BA141" s="144">
        <f>IF(AZ141=1,G141,0)</f>
        <v>0</v>
      </c>
      <c r="BB141" s="144">
        <f>IF(AZ141=2,G141,0)</f>
        <v>0</v>
      </c>
      <c r="BC141" s="144">
        <f>IF(AZ141=3,G141,0)</f>
        <v>0</v>
      </c>
      <c r="BD141" s="144">
        <f>IF(AZ141=4,G141,0)</f>
        <v>0</v>
      </c>
      <c r="BE141" s="144">
        <f>IF(AZ141=5,G141,0)</f>
        <v>0</v>
      </c>
      <c r="CA141" s="173">
        <v>12</v>
      </c>
      <c r="CB141" s="173">
        <v>0</v>
      </c>
      <c r="CZ141" s="144">
        <v>0</v>
      </c>
    </row>
    <row r="142" spans="1:104">
      <c r="A142" s="174"/>
      <c r="B142" s="176"/>
      <c r="C142" s="227" t="s">
        <v>252</v>
      </c>
      <c r="D142" s="228"/>
      <c r="E142" s="177">
        <v>4</v>
      </c>
      <c r="F142" s="178"/>
      <c r="G142" s="179"/>
      <c r="M142" s="175" t="s">
        <v>252</v>
      </c>
      <c r="O142" s="166"/>
    </row>
    <row r="143" spans="1:104">
      <c r="A143" s="167">
        <v>62</v>
      </c>
      <c r="B143" s="168" t="s">
        <v>257</v>
      </c>
      <c r="C143" s="169" t="s">
        <v>258</v>
      </c>
      <c r="D143" s="170" t="s">
        <v>238</v>
      </c>
      <c r="E143" s="171">
        <v>3</v>
      </c>
      <c r="F143" s="201"/>
      <c r="G143" s="172">
        <f>E143*F143</f>
        <v>0</v>
      </c>
      <c r="O143" s="166">
        <v>2</v>
      </c>
      <c r="AA143" s="144">
        <v>12</v>
      </c>
      <c r="AB143" s="144">
        <v>0</v>
      </c>
      <c r="AC143" s="144">
        <v>84</v>
      </c>
      <c r="AZ143" s="144">
        <v>2</v>
      </c>
      <c r="BA143" s="144">
        <f>IF(AZ143=1,G143,0)</f>
        <v>0</v>
      </c>
      <c r="BB143" s="144">
        <f>IF(AZ143=2,G143,0)</f>
        <v>0</v>
      </c>
      <c r="BC143" s="144">
        <f>IF(AZ143=3,G143,0)</f>
        <v>0</v>
      </c>
      <c r="BD143" s="144">
        <f>IF(AZ143=4,G143,0)</f>
        <v>0</v>
      </c>
      <c r="BE143" s="144">
        <f>IF(AZ143=5,G143,0)</f>
        <v>0</v>
      </c>
      <c r="CA143" s="173">
        <v>12</v>
      </c>
      <c r="CB143" s="173">
        <v>0</v>
      </c>
      <c r="CZ143" s="144">
        <v>0</v>
      </c>
    </row>
    <row r="144" spans="1:104">
      <c r="A144" s="174"/>
      <c r="B144" s="176"/>
      <c r="C144" s="227" t="s">
        <v>259</v>
      </c>
      <c r="D144" s="228"/>
      <c r="E144" s="177">
        <v>3</v>
      </c>
      <c r="F144" s="178"/>
      <c r="G144" s="179"/>
      <c r="M144" s="175" t="s">
        <v>259</v>
      </c>
      <c r="O144" s="166"/>
    </row>
    <row r="145" spans="1:104">
      <c r="A145" s="167">
        <v>63</v>
      </c>
      <c r="B145" s="168" t="s">
        <v>260</v>
      </c>
      <c r="C145" s="169" t="s">
        <v>261</v>
      </c>
      <c r="D145" s="170" t="s">
        <v>238</v>
      </c>
      <c r="E145" s="171">
        <v>3</v>
      </c>
      <c r="F145" s="201"/>
      <c r="G145" s="172">
        <f>E145*F145</f>
        <v>0</v>
      </c>
      <c r="O145" s="166">
        <v>2</v>
      </c>
      <c r="AA145" s="144">
        <v>12</v>
      </c>
      <c r="AB145" s="144">
        <v>0</v>
      </c>
      <c r="AC145" s="144">
        <v>85</v>
      </c>
      <c r="AZ145" s="144">
        <v>2</v>
      </c>
      <c r="BA145" s="144">
        <f>IF(AZ145=1,G145,0)</f>
        <v>0</v>
      </c>
      <c r="BB145" s="144">
        <f>IF(AZ145=2,G145,0)</f>
        <v>0</v>
      </c>
      <c r="BC145" s="144">
        <f>IF(AZ145=3,G145,0)</f>
        <v>0</v>
      </c>
      <c r="BD145" s="144">
        <f>IF(AZ145=4,G145,0)</f>
        <v>0</v>
      </c>
      <c r="BE145" s="144">
        <f>IF(AZ145=5,G145,0)</f>
        <v>0</v>
      </c>
      <c r="CA145" s="173">
        <v>12</v>
      </c>
      <c r="CB145" s="173">
        <v>0</v>
      </c>
      <c r="CZ145" s="144">
        <v>0</v>
      </c>
    </row>
    <row r="146" spans="1:104">
      <c r="A146" s="174"/>
      <c r="B146" s="176"/>
      <c r="C146" s="227" t="s">
        <v>259</v>
      </c>
      <c r="D146" s="228"/>
      <c r="E146" s="177">
        <v>3</v>
      </c>
      <c r="F146" s="178"/>
      <c r="G146" s="179"/>
      <c r="M146" s="175" t="s">
        <v>259</v>
      </c>
      <c r="O146" s="166"/>
    </row>
    <row r="147" spans="1:104">
      <c r="A147" s="167">
        <v>64</v>
      </c>
      <c r="B147" s="168" t="s">
        <v>262</v>
      </c>
      <c r="C147" s="169" t="s">
        <v>263</v>
      </c>
      <c r="D147" s="170" t="s">
        <v>106</v>
      </c>
      <c r="E147" s="171">
        <v>0.14413000000000001</v>
      </c>
      <c r="F147" s="201"/>
      <c r="G147" s="172">
        <f>E147*F147</f>
        <v>0</v>
      </c>
      <c r="O147" s="166">
        <v>2</v>
      </c>
      <c r="AA147" s="144">
        <v>7</v>
      </c>
      <c r="AB147" s="144">
        <v>1001</v>
      </c>
      <c r="AC147" s="144">
        <v>5</v>
      </c>
      <c r="AZ147" s="144">
        <v>2</v>
      </c>
      <c r="BA147" s="144">
        <f>IF(AZ147=1,G147,0)</f>
        <v>0</v>
      </c>
      <c r="BB147" s="144">
        <f>IF(AZ147=2,G147,0)</f>
        <v>0</v>
      </c>
      <c r="BC147" s="144">
        <f>IF(AZ147=3,G147,0)</f>
        <v>0</v>
      </c>
      <c r="BD147" s="144">
        <f>IF(AZ147=4,G147,0)</f>
        <v>0</v>
      </c>
      <c r="BE147" s="144">
        <f>IF(AZ147=5,G147,0)</f>
        <v>0</v>
      </c>
      <c r="CA147" s="173">
        <v>7</v>
      </c>
      <c r="CB147" s="173">
        <v>1001</v>
      </c>
      <c r="CZ147" s="144">
        <v>0</v>
      </c>
    </row>
    <row r="148" spans="1:104">
      <c r="A148" s="180"/>
      <c r="B148" s="181" t="s">
        <v>77</v>
      </c>
      <c r="C148" s="182" t="str">
        <f>CONCATENATE(B113," ",C113)</f>
        <v>725 Zařizovací předměty</v>
      </c>
      <c r="D148" s="183"/>
      <c r="E148" s="184"/>
      <c r="F148" s="185"/>
      <c r="G148" s="186">
        <f>SUM(G113:G147)</f>
        <v>0</v>
      </c>
      <c r="O148" s="166">
        <v>4</v>
      </c>
      <c r="BA148" s="187">
        <f>SUM(BA113:BA147)</f>
        <v>0</v>
      </c>
      <c r="BB148" s="187">
        <f>SUM(BB113:BB147)</f>
        <v>0</v>
      </c>
      <c r="BC148" s="187">
        <f>SUM(BC113:BC147)</f>
        <v>0</v>
      </c>
      <c r="BD148" s="187">
        <f>SUM(BD113:BD147)</f>
        <v>0</v>
      </c>
      <c r="BE148" s="187">
        <f>SUM(BE113:BE147)</f>
        <v>0</v>
      </c>
    </row>
    <row r="149" spans="1:104">
      <c r="A149" s="159" t="s">
        <v>74</v>
      </c>
      <c r="B149" s="160" t="s">
        <v>264</v>
      </c>
      <c r="C149" s="161" t="s">
        <v>265</v>
      </c>
      <c r="D149" s="162"/>
      <c r="E149" s="163"/>
      <c r="F149" s="163"/>
      <c r="G149" s="164"/>
      <c r="H149" s="165"/>
      <c r="I149" s="165"/>
      <c r="O149" s="166">
        <v>1</v>
      </c>
    </row>
    <row r="150" spans="1:104">
      <c r="A150" s="167">
        <v>65</v>
      </c>
      <c r="B150" s="168" t="s">
        <v>266</v>
      </c>
      <c r="C150" s="169" t="s">
        <v>287</v>
      </c>
      <c r="D150" s="170" t="s">
        <v>171</v>
      </c>
      <c r="E150" s="171">
        <v>2</v>
      </c>
      <c r="F150" s="201"/>
      <c r="G150" s="172">
        <f>E150*F150</f>
        <v>0</v>
      </c>
      <c r="O150" s="166">
        <v>2</v>
      </c>
      <c r="AA150" s="144">
        <v>1</v>
      </c>
      <c r="AB150" s="144">
        <v>7</v>
      </c>
      <c r="AC150" s="144">
        <v>7</v>
      </c>
      <c r="AZ150" s="144">
        <v>2</v>
      </c>
      <c r="BA150" s="144">
        <f>IF(AZ150=1,G150,0)</f>
        <v>0</v>
      </c>
      <c r="BB150" s="144">
        <f>IF(AZ150=2,G150,0)</f>
        <v>0</v>
      </c>
      <c r="BC150" s="144">
        <f>IF(AZ150=3,G150,0)</f>
        <v>0</v>
      </c>
      <c r="BD150" s="144">
        <f>IF(AZ150=4,G150,0)</f>
        <v>0</v>
      </c>
      <c r="BE150" s="144">
        <f>IF(AZ150=5,G150,0)</f>
        <v>0</v>
      </c>
      <c r="CA150" s="173">
        <v>1</v>
      </c>
      <c r="CB150" s="173">
        <v>7</v>
      </c>
      <c r="CZ150" s="144">
        <v>3.9199999999999999E-3</v>
      </c>
    </row>
    <row r="151" spans="1:104">
      <c r="A151" s="167">
        <v>66</v>
      </c>
      <c r="B151" s="168" t="s">
        <v>267</v>
      </c>
      <c r="C151" s="169" t="s">
        <v>288</v>
      </c>
      <c r="D151" s="170" t="s">
        <v>171</v>
      </c>
      <c r="E151" s="171">
        <v>4</v>
      </c>
      <c r="F151" s="201"/>
      <c r="G151" s="172">
        <f>E151*F151</f>
        <v>0</v>
      </c>
      <c r="O151" s="166">
        <v>2</v>
      </c>
      <c r="AA151" s="144">
        <v>1</v>
      </c>
      <c r="AB151" s="144">
        <v>7</v>
      </c>
      <c r="AC151" s="144">
        <v>7</v>
      </c>
      <c r="AZ151" s="144">
        <v>2</v>
      </c>
      <c r="BA151" s="144">
        <f>IF(AZ151=1,G151,0)</f>
        <v>0</v>
      </c>
      <c r="BB151" s="144">
        <f>IF(AZ151=2,G151,0)</f>
        <v>0</v>
      </c>
      <c r="BC151" s="144">
        <f>IF(AZ151=3,G151,0)</f>
        <v>0</v>
      </c>
      <c r="BD151" s="144">
        <f>IF(AZ151=4,G151,0)</f>
        <v>0</v>
      </c>
      <c r="BE151" s="144">
        <f>IF(AZ151=5,G151,0)</f>
        <v>0</v>
      </c>
      <c r="CA151" s="173">
        <v>1</v>
      </c>
      <c r="CB151" s="173">
        <v>7</v>
      </c>
      <c r="CZ151" s="144">
        <v>1.7999999999999999E-2</v>
      </c>
    </row>
    <row r="152" spans="1:104">
      <c r="A152" s="167">
        <v>67</v>
      </c>
      <c r="B152" s="168" t="s">
        <v>268</v>
      </c>
      <c r="C152" s="169" t="s">
        <v>289</v>
      </c>
      <c r="D152" s="170" t="s">
        <v>112</v>
      </c>
      <c r="E152" s="171">
        <v>2</v>
      </c>
      <c r="F152" s="201"/>
      <c r="G152" s="172">
        <f>E152*F152</f>
        <v>0</v>
      </c>
      <c r="O152" s="166">
        <v>2</v>
      </c>
      <c r="AA152" s="144">
        <v>3</v>
      </c>
      <c r="AB152" s="144">
        <v>7</v>
      </c>
      <c r="AC152" s="144" t="s">
        <v>268</v>
      </c>
      <c r="AZ152" s="144">
        <v>2</v>
      </c>
      <c r="BA152" s="144">
        <f>IF(AZ152=1,G152,0)</f>
        <v>0</v>
      </c>
      <c r="BB152" s="144">
        <f>IF(AZ152=2,G152,0)</f>
        <v>0</v>
      </c>
      <c r="BC152" s="144">
        <f>IF(AZ152=3,G152,0)</f>
        <v>0</v>
      </c>
      <c r="BD152" s="144">
        <f>IF(AZ152=4,G152,0)</f>
        <v>0</v>
      </c>
      <c r="BE152" s="144">
        <f>IF(AZ152=5,G152,0)</f>
        <v>0</v>
      </c>
      <c r="CA152" s="173">
        <v>3</v>
      </c>
      <c r="CB152" s="173">
        <v>7</v>
      </c>
      <c r="CZ152" s="144">
        <v>1.3350000000000001E-2</v>
      </c>
    </row>
    <row r="153" spans="1:104">
      <c r="A153" s="167">
        <v>68</v>
      </c>
      <c r="B153" s="168" t="s">
        <v>262</v>
      </c>
      <c r="C153" s="169" t="s">
        <v>263</v>
      </c>
      <c r="D153" s="170" t="s">
        <v>106</v>
      </c>
      <c r="E153" s="171">
        <v>0.10654</v>
      </c>
      <c r="F153" s="201"/>
      <c r="G153" s="172">
        <f>E153*F153</f>
        <v>0</v>
      </c>
      <c r="O153" s="166">
        <v>2</v>
      </c>
      <c r="AA153" s="144">
        <v>7</v>
      </c>
      <c r="AB153" s="144">
        <v>1001</v>
      </c>
      <c r="AC153" s="144">
        <v>5</v>
      </c>
      <c r="AZ153" s="144">
        <v>2</v>
      </c>
      <c r="BA153" s="144">
        <f>IF(AZ153=1,G153,0)</f>
        <v>0</v>
      </c>
      <c r="BB153" s="144">
        <f>IF(AZ153=2,G153,0)</f>
        <v>0</v>
      </c>
      <c r="BC153" s="144">
        <f>IF(AZ153=3,G153,0)</f>
        <v>0</v>
      </c>
      <c r="BD153" s="144">
        <f>IF(AZ153=4,G153,0)</f>
        <v>0</v>
      </c>
      <c r="BE153" s="144">
        <f>IF(AZ153=5,G153,0)</f>
        <v>0</v>
      </c>
      <c r="CA153" s="173">
        <v>7</v>
      </c>
      <c r="CB153" s="173">
        <v>1001</v>
      </c>
      <c r="CZ153" s="144">
        <v>0</v>
      </c>
    </row>
    <row r="154" spans="1:104">
      <c r="A154" s="180"/>
      <c r="B154" s="181" t="s">
        <v>77</v>
      </c>
      <c r="C154" s="182" t="str">
        <f>CONCATENATE(B149," ",C149)</f>
        <v>726 Instalační prefabrikáty</v>
      </c>
      <c r="D154" s="183"/>
      <c r="E154" s="184"/>
      <c r="F154" s="185"/>
      <c r="G154" s="186">
        <f>SUM(G149:G153)</f>
        <v>0</v>
      </c>
      <c r="O154" s="166">
        <v>4</v>
      </c>
      <c r="BA154" s="187">
        <f>SUM(BA149:BA153)</f>
        <v>0</v>
      </c>
      <c r="BB154" s="187">
        <f>SUM(BB149:BB153)</f>
        <v>0</v>
      </c>
      <c r="BC154" s="187">
        <f>SUM(BC149:BC153)</f>
        <v>0</v>
      </c>
      <c r="BD154" s="187">
        <f>SUM(BD149:BD153)</f>
        <v>0</v>
      </c>
      <c r="BE154" s="187">
        <f>SUM(BE149:BE153)</f>
        <v>0</v>
      </c>
    </row>
    <row r="155" spans="1:104">
      <c r="E155" s="144"/>
    </row>
    <row r="156" spans="1:104">
      <c r="E156" s="144"/>
    </row>
    <row r="157" spans="1:104">
      <c r="E157" s="144"/>
    </row>
    <row r="158" spans="1:104">
      <c r="E158" s="144"/>
    </row>
    <row r="159" spans="1:104">
      <c r="E159" s="144"/>
    </row>
    <row r="160" spans="1:104">
      <c r="E160" s="144"/>
    </row>
    <row r="161" spans="5:5">
      <c r="E161" s="144"/>
    </row>
    <row r="162" spans="5:5">
      <c r="E162" s="144"/>
    </row>
    <row r="163" spans="5:5">
      <c r="E163" s="144"/>
    </row>
    <row r="164" spans="5:5">
      <c r="E164" s="144"/>
    </row>
    <row r="165" spans="5:5">
      <c r="E165" s="144"/>
    </row>
    <row r="166" spans="5:5">
      <c r="E166" s="144"/>
    </row>
    <row r="167" spans="5:5">
      <c r="E167" s="144"/>
    </row>
    <row r="168" spans="5:5">
      <c r="E168" s="144"/>
    </row>
    <row r="169" spans="5:5">
      <c r="E169" s="144"/>
    </row>
    <row r="170" spans="5:5">
      <c r="E170" s="144"/>
    </row>
    <row r="171" spans="5:5">
      <c r="E171" s="144"/>
    </row>
    <row r="172" spans="5:5">
      <c r="E172" s="144"/>
    </row>
    <row r="173" spans="5:5">
      <c r="E173" s="144"/>
    </row>
    <row r="174" spans="5:5">
      <c r="E174" s="144"/>
    </row>
    <row r="175" spans="5:5">
      <c r="E175" s="144"/>
    </row>
    <row r="176" spans="5:5">
      <c r="E176" s="144"/>
    </row>
    <row r="177" spans="1:7">
      <c r="E177" s="144"/>
    </row>
    <row r="178" spans="1:7">
      <c r="A178" s="188"/>
      <c r="B178" s="188"/>
      <c r="C178" s="188"/>
      <c r="D178" s="188"/>
      <c r="E178" s="188"/>
      <c r="F178" s="188"/>
      <c r="G178" s="188"/>
    </row>
    <row r="179" spans="1:7">
      <c r="A179" s="188"/>
      <c r="B179" s="188"/>
      <c r="C179" s="188"/>
      <c r="D179" s="188"/>
      <c r="E179" s="188"/>
      <c r="F179" s="188"/>
      <c r="G179" s="188"/>
    </row>
    <row r="180" spans="1:7">
      <c r="A180" s="188"/>
      <c r="B180" s="188"/>
      <c r="C180" s="188"/>
      <c r="D180" s="188"/>
      <c r="E180" s="188"/>
      <c r="F180" s="188"/>
      <c r="G180" s="188"/>
    </row>
    <row r="181" spans="1:7">
      <c r="A181" s="188"/>
      <c r="B181" s="188"/>
      <c r="C181" s="188"/>
      <c r="D181" s="188"/>
      <c r="E181" s="188"/>
      <c r="F181" s="188"/>
      <c r="G181" s="188"/>
    </row>
    <row r="182" spans="1:7">
      <c r="E182" s="144"/>
    </row>
    <row r="183" spans="1:7">
      <c r="E183" s="144"/>
    </row>
    <row r="184" spans="1:7">
      <c r="E184" s="144"/>
    </row>
    <row r="185" spans="1:7">
      <c r="E185" s="144"/>
    </row>
    <row r="186" spans="1:7">
      <c r="E186" s="144"/>
    </row>
    <row r="187" spans="1:7">
      <c r="E187" s="144"/>
    </row>
    <row r="188" spans="1:7">
      <c r="E188" s="144"/>
    </row>
    <row r="189" spans="1:7">
      <c r="E189" s="144"/>
    </row>
    <row r="190" spans="1:7">
      <c r="E190" s="144"/>
    </row>
    <row r="191" spans="1:7">
      <c r="E191" s="144"/>
    </row>
    <row r="192" spans="1:7">
      <c r="E192" s="144"/>
    </row>
    <row r="193" spans="5:5">
      <c r="E193" s="144"/>
    </row>
    <row r="194" spans="5:5">
      <c r="E194" s="144"/>
    </row>
    <row r="195" spans="5:5">
      <c r="E195" s="144"/>
    </row>
    <row r="196" spans="5:5">
      <c r="E196" s="144"/>
    </row>
    <row r="197" spans="5:5">
      <c r="E197" s="144"/>
    </row>
    <row r="198" spans="5:5">
      <c r="E198" s="144"/>
    </row>
    <row r="199" spans="5:5">
      <c r="E199" s="144"/>
    </row>
    <row r="200" spans="5:5">
      <c r="E200" s="144"/>
    </row>
    <row r="201" spans="5:5">
      <c r="E201" s="144"/>
    </row>
    <row r="202" spans="5:5">
      <c r="E202" s="144"/>
    </row>
    <row r="203" spans="5:5">
      <c r="E203" s="144"/>
    </row>
    <row r="204" spans="5:5">
      <c r="E204" s="144"/>
    </row>
    <row r="205" spans="5:5">
      <c r="E205" s="144"/>
    </row>
    <row r="206" spans="5:5">
      <c r="E206" s="144"/>
    </row>
    <row r="207" spans="5:5">
      <c r="E207" s="144"/>
    </row>
    <row r="208" spans="5:5">
      <c r="E208" s="144"/>
    </row>
    <row r="209" spans="1:7">
      <c r="E209" s="144"/>
    </row>
    <row r="210" spans="1:7">
      <c r="E210" s="144"/>
    </row>
    <row r="211" spans="1:7">
      <c r="E211" s="144"/>
    </row>
    <row r="212" spans="1:7">
      <c r="E212" s="144"/>
    </row>
    <row r="213" spans="1:7">
      <c r="A213" s="189"/>
      <c r="B213" s="189"/>
    </row>
    <row r="214" spans="1:7">
      <c r="A214" s="188"/>
      <c r="B214" s="188"/>
      <c r="C214" s="191"/>
      <c r="D214" s="191"/>
      <c r="E214" s="192"/>
      <c r="F214" s="191"/>
      <c r="G214" s="193"/>
    </row>
    <row r="215" spans="1:7">
      <c r="A215" s="194"/>
      <c r="B215" s="194"/>
      <c r="C215" s="188"/>
      <c r="D215" s="188"/>
      <c r="E215" s="195"/>
      <c r="F215" s="188"/>
      <c r="G215" s="188"/>
    </row>
    <row r="216" spans="1:7">
      <c r="A216" s="188"/>
      <c r="B216" s="188"/>
      <c r="C216" s="188"/>
      <c r="D216" s="188"/>
      <c r="E216" s="195"/>
      <c r="F216" s="188"/>
      <c r="G216" s="188"/>
    </row>
    <row r="217" spans="1:7">
      <c r="A217" s="188"/>
      <c r="B217" s="188"/>
      <c r="C217" s="188"/>
      <c r="D217" s="188"/>
      <c r="E217" s="195"/>
      <c r="F217" s="188"/>
      <c r="G217" s="188"/>
    </row>
    <row r="218" spans="1:7">
      <c r="A218" s="188"/>
      <c r="B218" s="188"/>
      <c r="C218" s="188"/>
      <c r="D218" s="188"/>
      <c r="E218" s="195"/>
      <c r="F218" s="188"/>
      <c r="G218" s="188"/>
    </row>
    <row r="219" spans="1:7">
      <c r="A219" s="188"/>
      <c r="B219" s="188"/>
      <c r="C219" s="188"/>
      <c r="D219" s="188"/>
      <c r="E219" s="195"/>
      <c r="F219" s="188"/>
      <c r="G219" s="188"/>
    </row>
    <row r="220" spans="1:7">
      <c r="A220" s="188"/>
      <c r="B220" s="188"/>
      <c r="C220" s="188"/>
      <c r="D220" s="188"/>
      <c r="E220" s="195"/>
      <c r="F220" s="188"/>
      <c r="G220" s="188"/>
    </row>
    <row r="221" spans="1:7">
      <c r="A221" s="188"/>
      <c r="B221" s="188"/>
      <c r="C221" s="188"/>
      <c r="D221" s="188"/>
      <c r="E221" s="195"/>
      <c r="F221" s="188"/>
      <c r="G221" s="188"/>
    </row>
    <row r="222" spans="1:7">
      <c r="A222" s="188"/>
      <c r="B222" s="188"/>
      <c r="C222" s="188"/>
      <c r="D222" s="188"/>
      <c r="E222" s="195"/>
      <c r="F222" s="188"/>
      <c r="G222" s="188"/>
    </row>
    <row r="223" spans="1:7">
      <c r="A223" s="188"/>
      <c r="B223" s="188"/>
      <c r="C223" s="188"/>
      <c r="D223" s="188"/>
      <c r="E223" s="195"/>
      <c r="F223" s="188"/>
      <c r="G223" s="188"/>
    </row>
    <row r="224" spans="1:7">
      <c r="A224" s="188"/>
      <c r="B224" s="188"/>
      <c r="C224" s="188"/>
      <c r="D224" s="188"/>
      <c r="E224" s="195"/>
      <c r="F224" s="188"/>
      <c r="G224" s="188"/>
    </row>
    <row r="225" spans="1:7">
      <c r="A225" s="188"/>
      <c r="B225" s="188"/>
      <c r="C225" s="188"/>
      <c r="D225" s="188"/>
      <c r="E225" s="195"/>
      <c r="F225" s="188"/>
      <c r="G225" s="188"/>
    </row>
    <row r="226" spans="1:7">
      <c r="A226" s="188"/>
      <c r="B226" s="188"/>
      <c r="C226" s="188"/>
      <c r="D226" s="188"/>
      <c r="E226" s="195"/>
      <c r="F226" s="188"/>
      <c r="G226" s="188"/>
    </row>
    <row r="227" spans="1:7">
      <c r="A227" s="188"/>
      <c r="B227" s="188"/>
      <c r="C227" s="188"/>
      <c r="D227" s="188"/>
      <c r="E227" s="195"/>
      <c r="F227" s="188"/>
      <c r="G227" s="188"/>
    </row>
  </sheetData>
  <mergeCells count="74">
    <mergeCell ref="C146:D146"/>
    <mergeCell ref="C107:D107"/>
    <mergeCell ref="C108:D108"/>
    <mergeCell ref="C118:D118"/>
    <mergeCell ref="C120:D120"/>
    <mergeCell ref="C125:D125"/>
    <mergeCell ref="C130:D130"/>
    <mergeCell ref="C132:D132"/>
    <mergeCell ref="C134:D134"/>
    <mergeCell ref="C136:D136"/>
    <mergeCell ref="C138:D138"/>
    <mergeCell ref="C140:D140"/>
    <mergeCell ref="C142:D142"/>
    <mergeCell ref="C144:D144"/>
    <mergeCell ref="C105:D105"/>
    <mergeCell ref="C90:D90"/>
    <mergeCell ref="C91:D91"/>
    <mergeCell ref="C92:D92"/>
    <mergeCell ref="C93:D93"/>
    <mergeCell ref="C94:D94"/>
    <mergeCell ref="C98:D98"/>
    <mergeCell ref="C99:D99"/>
    <mergeCell ref="C100:D100"/>
    <mergeCell ref="C101:D101"/>
    <mergeCell ref="C103:D103"/>
    <mergeCell ref="C104:D104"/>
    <mergeCell ref="C89:D89"/>
    <mergeCell ref="C68:D68"/>
    <mergeCell ref="C70:D70"/>
    <mergeCell ref="C72:D72"/>
    <mergeCell ref="C74:D74"/>
    <mergeCell ref="C75:D75"/>
    <mergeCell ref="C76:D76"/>
    <mergeCell ref="C77:D77"/>
    <mergeCell ref="C80:D80"/>
    <mergeCell ref="C81:D81"/>
    <mergeCell ref="C83:D83"/>
    <mergeCell ref="C84:D84"/>
    <mergeCell ref="C86:D86"/>
    <mergeCell ref="C88:D88"/>
    <mergeCell ref="C62:D62"/>
    <mergeCell ref="C43:D43"/>
    <mergeCell ref="C44:D44"/>
    <mergeCell ref="C46:D46"/>
    <mergeCell ref="C48:D48"/>
    <mergeCell ref="C49:D49"/>
    <mergeCell ref="C50:D50"/>
    <mergeCell ref="C51:D51"/>
    <mergeCell ref="C53:D53"/>
    <mergeCell ref="C55:D55"/>
    <mergeCell ref="C57:D57"/>
    <mergeCell ref="C59:D59"/>
    <mergeCell ref="C42:D42"/>
    <mergeCell ref="C16:D16"/>
    <mergeCell ref="C17:D17"/>
    <mergeCell ref="C21:D21"/>
    <mergeCell ref="C24:D24"/>
    <mergeCell ref="C30:D30"/>
    <mergeCell ref="C31:D31"/>
    <mergeCell ref="C32:D32"/>
    <mergeCell ref="C33:D33"/>
    <mergeCell ref="C34:D34"/>
    <mergeCell ref="C36:D36"/>
    <mergeCell ref="C37:D37"/>
    <mergeCell ref="C39:D39"/>
    <mergeCell ref="C40:D40"/>
    <mergeCell ref="C10:D10"/>
    <mergeCell ref="C12:D12"/>
    <mergeCell ref="C15:D15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J.Š.</dc:creator>
  <cp:lastModifiedBy>J.Š.</cp:lastModifiedBy>
  <dcterms:created xsi:type="dcterms:W3CDTF">2024-07-02T11:57:02Z</dcterms:created>
  <dcterms:modified xsi:type="dcterms:W3CDTF">2024-08-06T13:10:03Z</dcterms:modified>
</cp:coreProperties>
</file>